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Sheet1!$A$104:$I$1473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I3" i="2" l="1"/>
  <c r="I6" i="2"/>
  <c r="I9" i="2"/>
  <c r="I8" i="2"/>
  <c r="I5" i="2"/>
  <c r="I2" i="2"/>
  <c r="I7" i="2"/>
  <c r="I4" i="2"/>
  <c r="I1" i="2"/>
  <c r="H8" i="2"/>
  <c r="H7" i="2"/>
  <c r="H5" i="2"/>
  <c r="H4" i="2"/>
  <c r="H2" i="2"/>
  <c r="H1" i="2"/>
  <c r="G8" i="2"/>
  <c r="G7" i="2"/>
  <c r="G6" i="2"/>
  <c r="G5" i="2"/>
  <c r="G4" i="2"/>
  <c r="G3" i="2"/>
  <c r="G2" i="2"/>
  <c r="G1" i="2"/>
  <c r="F8" i="2"/>
  <c r="F7" i="2"/>
  <c r="F5" i="2"/>
  <c r="F4" i="2"/>
  <c r="F2" i="2"/>
  <c r="F1" i="2"/>
  <c r="E7" i="2"/>
  <c r="E8" i="2"/>
  <c r="E5" i="2"/>
  <c r="E4" i="2"/>
  <c r="E1" i="2"/>
  <c r="E2" i="2"/>
  <c r="D7" i="2"/>
  <c r="D8" i="2"/>
  <c r="D5" i="2"/>
  <c r="D4" i="2"/>
  <c r="D2" i="2"/>
  <c r="D1" i="2"/>
  <c r="C2" i="2"/>
  <c r="C1" i="2"/>
  <c r="C5" i="2"/>
  <c r="C4" i="2"/>
  <c r="C8" i="2"/>
  <c r="C7" i="2"/>
  <c r="B7" i="2"/>
  <c r="B8" i="2"/>
  <c r="B4" i="2"/>
  <c r="B5" i="2"/>
  <c r="B2" i="2"/>
  <c r="B1" i="2"/>
  <c r="D9" i="1" l="1"/>
  <c r="K9" i="1" s="1"/>
  <c r="D8" i="1"/>
  <c r="D7" i="1"/>
  <c r="D6" i="1"/>
  <c r="D5" i="1"/>
  <c r="D4" i="1"/>
  <c r="D3" i="1"/>
  <c r="I12" i="1"/>
  <c r="B2" i="1" s="1"/>
  <c r="C10" i="1" s="1"/>
  <c r="K8" i="1" l="1"/>
  <c r="L9" i="1"/>
  <c r="C1323" i="1"/>
  <c r="I1323" i="1" s="1"/>
  <c r="C1138" i="1"/>
  <c r="I1138" i="1" s="1"/>
  <c r="C934" i="1"/>
  <c r="I934" i="1" s="1"/>
  <c r="C742" i="1"/>
  <c r="I742" i="1" s="1"/>
  <c r="I620" i="1"/>
  <c r="I567" i="1"/>
  <c r="C373" i="1"/>
  <c r="I373" i="1" s="1"/>
  <c r="I265" i="1"/>
  <c r="D2" i="1"/>
  <c r="F10" i="1" s="1"/>
  <c r="K7" i="1" l="1"/>
  <c r="L8" i="1"/>
  <c r="C551" i="1"/>
  <c r="I551" i="1" s="1"/>
  <c r="L7" i="1" l="1"/>
  <c r="K6" i="1"/>
  <c r="K5" i="1" l="1"/>
  <c r="L6" i="1"/>
  <c r="K4" i="1" l="1"/>
  <c r="L5" i="1"/>
  <c r="K3" i="1" l="1"/>
  <c r="L4" i="1"/>
  <c r="K2" i="1" l="1"/>
  <c r="L2" i="1" s="1"/>
  <c r="L3" i="1"/>
  <c r="C183" i="1" l="1"/>
  <c r="I183" i="1" s="1"/>
</calcChain>
</file>

<file path=xl/sharedStrings.xml><?xml version="1.0" encoding="utf-8"?>
<sst xmlns="http://schemas.openxmlformats.org/spreadsheetml/2006/main" count="5827" uniqueCount="1413">
  <si>
    <t>Yearly Return on Investment</t>
  </si>
  <si>
    <t>2015-16</t>
  </si>
  <si>
    <t>2014-15</t>
  </si>
  <si>
    <t>2013-14</t>
  </si>
  <si>
    <t>2012-13</t>
  </si>
  <si>
    <t>2011-12</t>
  </si>
  <si>
    <t>2010-11</t>
  </si>
  <si>
    <t>2009-10</t>
  </si>
  <si>
    <t>Average ROI</t>
  </si>
  <si>
    <t>2015-2016 College Football Comple Season</t>
  </si>
  <si>
    <t>SEASON PROFIT</t>
  </si>
  <si>
    <t>SEASON TOTAL RETURN ON INVESTMENT</t>
  </si>
  <si>
    <t>NCAAF</t>
  </si>
  <si>
    <t>Spread</t>
  </si>
  <si>
    <t>Clemson +7 5.5* pod</t>
  </si>
  <si>
    <t>Win</t>
  </si>
  <si>
    <t>Penn State +6.5</t>
  </si>
  <si>
    <t>Loss</t>
  </si>
  <si>
    <t>Kansas State +13</t>
  </si>
  <si>
    <t>West Virginia -1</t>
  </si>
  <si>
    <t>Push</t>
  </si>
  <si>
    <t>Wisconsin +3.5</t>
  </si>
  <si>
    <t>Florida +4.5 /+170</t>
  </si>
  <si>
    <t>Clemson +4</t>
  </si>
  <si>
    <t>Michigan State +10</t>
  </si>
  <si>
    <t>Iowa +6.5 / Iowa +200</t>
  </si>
  <si>
    <t>Teaser</t>
  </si>
  <si>
    <t>Ole Miss -1/Tenn -2</t>
  </si>
  <si>
    <t>Ohio State -6</t>
  </si>
  <si>
    <t>Total</t>
  </si>
  <si>
    <t>Memphis/Auburn o62</t>
  </si>
  <si>
    <t>NC State +6.5</t>
  </si>
  <si>
    <t>Baylor +3.5</t>
  </si>
  <si>
    <t>Air Force +7</t>
  </si>
  <si>
    <t>Col St -3</t>
  </si>
  <si>
    <t>LSU/Texas Tech U74</t>
  </si>
  <si>
    <t>Pitt +3</t>
  </si>
  <si>
    <t>Minnesota -6 -102</t>
  </si>
  <si>
    <t>Smiss/ Wash U55</t>
  </si>
  <si>
    <t>Washington State -2.5</t>
  </si>
  <si>
    <t>Nebraska +6.5</t>
  </si>
  <si>
    <t>Money Line</t>
  </si>
  <si>
    <t>Duke +132</t>
  </si>
  <si>
    <t>MTSU/WMICH O63.5</t>
  </si>
  <si>
    <t>San Diego State -1.5</t>
  </si>
  <si>
    <t>Georgia Southern +7.5</t>
  </si>
  <si>
    <t>Temple -2</t>
  </si>
  <si>
    <t>Utah/BYU U51.5</t>
  </si>
  <si>
    <t>New Mexico +8</t>
  </si>
  <si>
    <t>LA TECH -1</t>
  </si>
  <si>
    <t>Ohio +7.5</t>
  </si>
  <si>
    <t>Army/Navy U50.5</t>
  </si>
  <si>
    <t>KSTate +11.5 /UNC +10.5</t>
  </si>
  <si>
    <t>Southern Miss +8</t>
  </si>
  <si>
    <t>Air Force / SD State U50</t>
  </si>
  <si>
    <t>Iowa +3.5</t>
  </si>
  <si>
    <t>Smiss +260</t>
  </si>
  <si>
    <t>Florida +18</t>
  </si>
  <si>
    <t>Norther Ill +12.5</t>
  </si>
  <si>
    <t>South Carolina +17.5</t>
  </si>
  <si>
    <t>Kentucky +163</t>
  </si>
  <si>
    <t>Florida +8.5 / LSU +0.5</t>
  </si>
  <si>
    <t>Stanford -3 -115</t>
  </si>
  <si>
    <t>Ohio St/Michigan U47</t>
  </si>
  <si>
    <t>Auburn +14.5</t>
  </si>
  <si>
    <t>Northwestern -3 -120</t>
  </si>
  <si>
    <t>BOISE -1.5 / NEBRASKA +8</t>
  </si>
  <si>
    <t>NAVY -1</t>
  </si>
  <si>
    <t>Oregon State +35</t>
  </si>
  <si>
    <t>Texas +1.5</t>
  </si>
  <si>
    <t>Ball State +23</t>
  </si>
  <si>
    <t>Idaho +33</t>
  </si>
  <si>
    <t>Northwestern +10</t>
  </si>
  <si>
    <t>Illinois +5</t>
  </si>
  <si>
    <t>DUKE +8.5 / KANSAS STATE PK</t>
  </si>
  <si>
    <t>USC +4.5</t>
  </si>
  <si>
    <t>Okl State pk</t>
  </si>
  <si>
    <t>Rutgers -4.5</t>
  </si>
  <si>
    <t>Baylor/ Okl St U78</t>
  </si>
  <si>
    <t>Cincinnati -1.5</t>
  </si>
  <si>
    <t>Kent State +8.5</t>
  </si>
  <si>
    <t>NIL/WMU U61</t>
  </si>
  <si>
    <t>Ball st +9</t>
  </si>
  <si>
    <t>Missouri +6.5</t>
  </si>
  <si>
    <t>AirForce +1.5</t>
  </si>
  <si>
    <t>Georgia +2</t>
  </si>
  <si>
    <t>Syracuse +28.5</t>
  </si>
  <si>
    <t>Baylor -2.5</t>
  </si>
  <si>
    <t>Kentucky +3.5</t>
  </si>
  <si>
    <t>South Florida +8.5 / Florida Gators -1.5</t>
  </si>
  <si>
    <t>Mizzou +220</t>
  </si>
  <si>
    <t>Virginia Tech +150</t>
  </si>
  <si>
    <t>Western Mich +135</t>
  </si>
  <si>
    <t>Northern Illinois -6.5</t>
  </si>
  <si>
    <t>Central Mich +4</t>
  </si>
  <si>
    <t>Notre Dame -8.5</t>
  </si>
  <si>
    <t>Maryland +11.5</t>
  </si>
  <si>
    <t>Oklahoma State +4.5</t>
  </si>
  <si>
    <t>Duke +7.5</t>
  </si>
  <si>
    <t>MTSU -2.5</t>
  </si>
  <si>
    <t>Cinci +8.5</t>
  </si>
  <si>
    <t>Oregon -3.5 +100</t>
  </si>
  <si>
    <t>Nebraska +4</t>
  </si>
  <si>
    <t>FSU +17/Alabama -0.5</t>
  </si>
  <si>
    <t>Missouri +8</t>
  </si>
  <si>
    <t>Ohio +20.5</t>
  </si>
  <si>
    <t>Northern Illinois +7</t>
  </si>
  <si>
    <t>California +6</t>
  </si>
  <si>
    <t>Temple +11</t>
  </si>
  <si>
    <t>Florida -2 -105</t>
  </si>
  <si>
    <t>Virginia +6</t>
  </si>
  <si>
    <t>VA Tech -125</t>
  </si>
  <si>
    <t>Auburn +7.5</t>
  </si>
  <si>
    <t>Uconn +7 -120</t>
  </si>
  <si>
    <t>Miami OH +7.5</t>
  </si>
  <si>
    <t>Texas A&amp;amp;M +5.5</t>
  </si>
  <si>
    <t>MTSU +7.5</t>
  </si>
  <si>
    <t>USC -3</t>
  </si>
  <si>
    <t>Ball State +7.5</t>
  </si>
  <si>
    <t>Clemson -1.5 / Penn State</t>
  </si>
  <si>
    <t>SD State +5 5.5* pod</t>
  </si>
  <si>
    <t>Auburn /Arkansas U51</t>
  </si>
  <si>
    <t>Tulsa +10.5</t>
  </si>
  <si>
    <t>Lafayette +8.5</t>
  </si>
  <si>
    <t>Louisville / FSU Under 46</t>
  </si>
  <si>
    <t>Texas Tech -31</t>
  </si>
  <si>
    <t>Connecticut -2.5</t>
  </si>
  <si>
    <t>Texas A&amp;amp;M +4</t>
  </si>
  <si>
    <t>USC +7 -115</t>
  </si>
  <si>
    <t>Florida +7.5</t>
  </si>
  <si>
    <t>Boise / Utah St U51</t>
  </si>
  <si>
    <t>Kentucky +2.5</t>
  </si>
  <si>
    <t>UCLA +7</t>
  </si>
  <si>
    <t>UCLA +215</t>
  </si>
  <si>
    <t>WKTY -32.5</t>
  </si>
  <si>
    <t>Arkansas State -4.5</t>
  </si>
  <si>
    <t>Syracuse +115</t>
  </si>
  <si>
    <t>Eastern Mich +7.5 -106</t>
  </si>
  <si>
    <t>CMU +7</t>
  </si>
  <si>
    <t>Wisconsin +105</t>
  </si>
  <si>
    <t>Missouri +6 3.3*</t>
  </si>
  <si>
    <t>Florida St -1 /Utah -1.5</t>
  </si>
  <si>
    <t>Georgia -3 -105</t>
  </si>
  <si>
    <t>EMU +250</t>
  </si>
  <si>
    <t>Oregon St +10.5</t>
  </si>
  <si>
    <t>Northwestern +7.5</t>
  </si>
  <si>
    <t>NC State +2</t>
  </si>
  <si>
    <t>Marshall -3</t>
  </si>
  <si>
    <t>Over 71 SMU/Houston</t>
  </si>
  <si>
    <t>Washington +17.5</t>
  </si>
  <si>
    <t>Pitt +5</t>
  </si>
  <si>
    <t>Tulsa +7  POD</t>
  </si>
  <si>
    <t>Northwestern -3.5</t>
  </si>
  <si>
    <t>Buffalo +8</t>
  </si>
  <si>
    <t>Air Force +5</t>
  </si>
  <si>
    <t>Florida +7.5 -105</t>
  </si>
  <si>
    <t>Vanderbilt +125</t>
  </si>
  <si>
    <t>Tulsa +230</t>
  </si>
  <si>
    <t>Louisville +4.5</t>
  </si>
  <si>
    <t>FIU +3</t>
  </si>
  <si>
    <t>Alabama +8.5/TX A&amp;amp;M -0.5</t>
  </si>
  <si>
    <t>South Florida +7.5</t>
  </si>
  <si>
    <t>Cincinnati +7 -115</t>
  </si>
  <si>
    <t>Nevada +105</t>
  </si>
  <si>
    <t>Utah +12.5</t>
  </si>
  <si>
    <t>Purdue +180</t>
  </si>
  <si>
    <t>Arizona St +5.5</t>
  </si>
  <si>
    <t>Auburn -3 +100</t>
  </si>
  <si>
    <t>Arkansas State +7</t>
  </si>
  <si>
    <t>UCLA -3 -105</t>
  </si>
  <si>
    <t>Purdue +5.5 POD</t>
  </si>
  <si>
    <t>Virginia / Boise U49</t>
  </si>
  <si>
    <t>Oregon St +14 POD</t>
  </si>
  <si>
    <t>Cincinnati +10 (POD)</t>
  </si>
  <si>
    <t>Army +6 -108</t>
  </si>
  <si>
    <t>Texas +6.5 +101</t>
  </si>
  <si>
    <t>Smiss +3 3.3*</t>
  </si>
  <si>
    <t>Alabama -6.5</t>
  </si>
  <si>
    <t>BG / Memphis U78</t>
  </si>
  <si>
    <t>CMU +7.5 -105</t>
  </si>
  <si>
    <t>Fresno State +14</t>
  </si>
  <si>
    <t>ODU +18.5 3.3*</t>
  </si>
  <si>
    <t>Auburn +7</t>
  </si>
  <si>
    <t>Louisville +6 5.5*</t>
  </si>
  <si>
    <t>Louisville +210</t>
  </si>
  <si>
    <t>Penn St -20.5 1.1*</t>
  </si>
  <si>
    <t>Colorado State +5 5.5* POD</t>
  </si>
  <si>
    <t>Indiana -1.5 / Cinci -0.5 4.4* Teaser</t>
  </si>
  <si>
    <t>UTSA +17 2.75* PLAY</t>
  </si>
  <si>
    <t>Tulsa +4</t>
  </si>
  <si>
    <t>UCLA -30</t>
  </si>
  <si>
    <t>Arkansas St +10.5</t>
  </si>
  <si>
    <t>UTAH/UTAHST U45</t>
  </si>
  <si>
    <t>Florida Atlantic +19</t>
  </si>
  <si>
    <t>LA Tech/ WKU O60.5</t>
  </si>
  <si>
    <t>Virginia Tech +14.5 3.3* play</t>
  </si>
  <si>
    <t>Purdue +7.5</t>
  </si>
  <si>
    <t>FAU +6.5</t>
  </si>
  <si>
    <t>Eastern Mich +5</t>
  </si>
  <si>
    <t>Penn St -0.5/U50</t>
  </si>
  <si>
    <t>S. Miss +21.5 POD</t>
  </si>
  <si>
    <t>Northwestern +12</t>
  </si>
  <si>
    <t>Hawaii +7.5</t>
  </si>
  <si>
    <t>Vanderbilt pk</t>
  </si>
  <si>
    <t>Tulane +7.5</t>
  </si>
  <si>
    <t>Michigan +5</t>
  </si>
  <si>
    <t>2010-2011 College Football Comple Season</t>
  </si>
  <si>
    <t>Ohio State +185</t>
  </si>
  <si>
    <t>Ohio State +7</t>
  </si>
  <si>
    <t>Arkansas State +3.5</t>
  </si>
  <si>
    <t>East Carolina +248</t>
  </si>
  <si>
    <t>Houston +4.5</t>
  </si>
  <si>
    <t>Ole Miss +3.5</t>
  </si>
  <si>
    <t>Miss/TCU U56</t>
  </si>
  <si>
    <t>Arizona -3</t>
  </si>
  <si>
    <t>Wisconsin +7 -120</t>
  </si>
  <si>
    <t>Miss St -1 / Mich St +8.5</t>
  </si>
  <si>
    <t>Florida St +8</t>
  </si>
  <si>
    <t>Ohio State +8</t>
  </si>
  <si>
    <t>Lafayette +8.5 3.3*</t>
  </si>
  <si>
    <t>Auburn +14.5 2.2* play ; Northwestern -3 -120 3.5* play</t>
  </si>
  <si>
    <t>LSU/Notre Dame U52.5</t>
  </si>
  <si>
    <t>Georgia -1 / Arkansas -1</t>
  </si>
  <si>
    <t>Texas A&amp;amp;M +1.5</t>
  </si>
  <si>
    <t>Arkansas -7</t>
  </si>
  <si>
    <t>La Tech pk/ USC -1</t>
  </si>
  <si>
    <t>VA Tech +3</t>
  </si>
  <si>
    <t>South Carolina +3.5</t>
  </si>
  <si>
    <t>Penn State +125</t>
  </si>
  <si>
    <t>La Tech -6</t>
  </si>
  <si>
    <t>NC State / UCF U49</t>
  </si>
  <si>
    <t>CMU +4</t>
  </si>
  <si>
    <t>Rice -2</t>
  </si>
  <si>
    <t>SDST -2.5</t>
  </si>
  <si>
    <t>BYU +2</t>
  </si>
  <si>
    <t>Nevada -1</t>
  </si>
  <si>
    <t>UTEP +10.5</t>
  </si>
  <si>
    <t>Utah/Col St U58</t>
  </si>
  <si>
    <t>Air Force +2</t>
  </si>
  <si>
    <t>Army +15</t>
  </si>
  <si>
    <t>Army +510</t>
  </si>
  <si>
    <t>Tulane +3</t>
  </si>
  <si>
    <t>Kansas St +7.5</t>
  </si>
  <si>
    <t>Alabama/Missouri U49</t>
  </si>
  <si>
    <t>Georgia Tech +4</t>
  </si>
  <si>
    <t>Ohio St +4.5</t>
  </si>
  <si>
    <t>Ohio St +175</t>
  </si>
  <si>
    <t>N. Illinois -6.5</t>
  </si>
  <si>
    <t>N. Illinois -0.5/ Cinci -1</t>
  </si>
  <si>
    <t>Oregon/Arizona U74.5</t>
  </si>
  <si>
    <t>UCF +7 -115</t>
  </si>
  <si>
    <t>ODU +3.5</t>
  </si>
  <si>
    <t>Kentucky +12.5</t>
  </si>
  <si>
    <t>Penn St +13.5</t>
  </si>
  <si>
    <t>Florida St -1/ Alabama -2.5</t>
  </si>
  <si>
    <t>Miss St -2.5</t>
  </si>
  <si>
    <t>Miss St|Ole Miss U50.5</t>
  </si>
  <si>
    <t>Northern Ill +8</t>
  </si>
  <si>
    <t>Iowa pk</t>
  </si>
  <si>
    <t>Arkansas -2.5</t>
  </si>
  <si>
    <t>Arizona St +8.5|Stanford +12.5</t>
  </si>
  <si>
    <t>LSU -2.5 -120</t>
  </si>
  <si>
    <t>Texas +7</t>
  </si>
  <si>
    <t>Miami (OH) +3.5</t>
  </si>
  <si>
    <t>C. Mich +105</t>
  </si>
  <si>
    <t>Miss/Arkansas U46</t>
  </si>
  <si>
    <t>Syracuse +7.5</t>
  </si>
  <si>
    <t>USC +4</t>
  </si>
  <si>
    <t>Washington -0.5|Stanford +0.5</t>
  </si>
  <si>
    <t>Purdue</t>
  </si>
  <si>
    <t>UTEP +8</t>
  </si>
  <si>
    <t>Kansas St +3 -115</t>
  </si>
  <si>
    <t>Ark St -5.5</t>
  </si>
  <si>
    <t>Northern Ill -2.5 -106</t>
  </si>
  <si>
    <t>Army +8</t>
  </si>
  <si>
    <t>UNC -2.5</t>
  </si>
  <si>
    <t>GEORGIA -2.5</t>
  </si>
  <si>
    <t>Arkansas pk GOY</t>
  </si>
  <si>
    <t>Memphis/Tulane U47.5</t>
  </si>
  <si>
    <t>FSU -2.5</t>
  </si>
  <si>
    <t>Texas +4.5/Bama -2.5 -130</t>
  </si>
  <si>
    <t>Iowa -3 -120</t>
  </si>
  <si>
    <t>Cal +14.5</t>
  </si>
  <si>
    <t>Akron -4</t>
  </si>
  <si>
    <t>Toledo +185</t>
  </si>
  <si>
    <t>Baylor +5</t>
  </si>
  <si>
    <t>Baylor +11/ ND +8.5</t>
  </si>
  <si>
    <t>Texas +3.5</t>
  </si>
  <si>
    <t>Kansas St +6</t>
  </si>
  <si>
    <t>Mich St -3 -120</t>
  </si>
  <si>
    <t>Wake Forest +21.5</t>
  </si>
  <si>
    <t>Northern ILL -3</t>
  </si>
  <si>
    <t>Bowling Green +180</t>
  </si>
  <si>
    <t>Duke +9.5 / Ark +17</t>
  </si>
  <si>
    <t>Northwestern +4</t>
  </si>
  <si>
    <t>Kentucky +8</t>
  </si>
  <si>
    <t>Ole Miss -2</t>
  </si>
  <si>
    <t>San Jose +6.5</t>
  </si>
  <si>
    <t>Stanford +8</t>
  </si>
  <si>
    <t>FSU -3 -120</t>
  </si>
  <si>
    <t>UNC +7</t>
  </si>
  <si>
    <t>GA TEch +3</t>
  </si>
  <si>
    <t>Okl St -1</t>
  </si>
  <si>
    <t>Mich +17</t>
  </si>
  <si>
    <t>Texas +10</t>
  </si>
  <si>
    <t>Wash St +3</t>
  </si>
  <si>
    <t>Troy +15 -108</t>
  </si>
  <si>
    <t>Vtech +3</t>
  </si>
  <si>
    <t>UTSA +18.5/ ASU +10</t>
  </si>
  <si>
    <t>Kansas State +7</t>
  </si>
  <si>
    <t>San Jose -1.5</t>
  </si>
  <si>
    <t>Missouri +6 -120</t>
  </si>
  <si>
    <t>Wake +6</t>
  </si>
  <si>
    <t>Northwestern +7</t>
  </si>
  <si>
    <t>Arkansas +4</t>
  </si>
  <si>
    <t>Vtech +110</t>
  </si>
  <si>
    <t>Oregon St +3</t>
  </si>
  <si>
    <t>La Lafayette +3</t>
  </si>
  <si>
    <t>Iowa -3</t>
  </si>
  <si>
    <t>MTSU +24.5</t>
  </si>
  <si>
    <t>DUKE+3.5</t>
  </si>
  <si>
    <t>TCU +8</t>
  </si>
  <si>
    <t>UNC +17</t>
  </si>
  <si>
    <t>UNC +575</t>
  </si>
  <si>
    <t>MISS ST</t>
  </si>
  <si>
    <t>USC -2.5</t>
  </si>
  <si>
    <t>A&amp;amp;M -2</t>
  </si>
  <si>
    <t>PENN ST +1</t>
  </si>
  <si>
    <t>Wash St +17</t>
  </si>
  <si>
    <t>BYU /UCF U45</t>
  </si>
  <si>
    <t>Texas AM +3</t>
  </si>
  <si>
    <t>STanford -2.5</t>
  </si>
  <si>
    <t>Florida +8.5/Ohio St -2</t>
  </si>
  <si>
    <t>Auburn -1.5/Mich St-1</t>
  </si>
  <si>
    <t>Utah +13.5</t>
  </si>
  <si>
    <t>Utah +405</t>
  </si>
  <si>
    <t>Syracuse +3</t>
  </si>
  <si>
    <t>Fresno St -3</t>
  </si>
  <si>
    <t>UCF +3.5</t>
  </si>
  <si>
    <t>Col St +14.5 / UNC +21.5</t>
  </si>
  <si>
    <t>Arkansas +9.5</t>
  </si>
  <si>
    <t>Missouri +5</t>
  </si>
  <si>
    <t>Washington St +14</t>
  </si>
  <si>
    <t>NC State +18.5</t>
  </si>
  <si>
    <t>Wash St +425</t>
  </si>
  <si>
    <t>Duke +7</t>
  </si>
  <si>
    <t>Syracuse +9.5</t>
  </si>
  <si>
    <t>MTSU +130</t>
  </si>
  <si>
    <t>Arizona St +4.5</t>
  </si>
  <si>
    <t>Iowa +7</t>
  </si>
  <si>
    <t>FL Atlantic +4</t>
  </si>
  <si>
    <t>Utah +4</t>
  </si>
  <si>
    <t>Miss St +15.5 / Utah St +8</t>
  </si>
  <si>
    <t>North Carolina +3</t>
  </si>
  <si>
    <t>Uconn +3 -115</t>
  </si>
  <si>
    <t>Iowa +230</t>
  </si>
  <si>
    <t>West Virginia +8</t>
  </si>
  <si>
    <t>Kansas State +9.5 -105</t>
  </si>
  <si>
    <t>East Carolina +10</t>
  </si>
  <si>
    <t>Arkansas +1.5</t>
  </si>
  <si>
    <t>Wake Forest +15</t>
  </si>
  <si>
    <t>Texas +8</t>
  </si>
  <si>
    <t>GA Southern +17</t>
  </si>
  <si>
    <t>Toledo +10</t>
  </si>
  <si>
    <t>LA Tech +4</t>
  </si>
  <si>
    <t>Air Force -2.5</t>
  </si>
  <si>
    <t>Oregon -11</t>
  </si>
  <si>
    <t>Michigan +3.5</t>
  </si>
  <si>
    <t>Navy -3</t>
  </si>
  <si>
    <t>Vandy +20</t>
  </si>
  <si>
    <t>Arizona -7 -104</t>
  </si>
  <si>
    <t>Utah State +5</t>
  </si>
  <si>
    <t>Virginia +21</t>
  </si>
  <si>
    <t>Clemson/GA U55</t>
  </si>
  <si>
    <t>UCF -2</t>
  </si>
  <si>
    <t>Arkansas +18.5</t>
  </si>
  <si>
    <t>Wisconsin +4</t>
  </si>
  <si>
    <t>UTSA +10.5</t>
  </si>
  <si>
    <t>Boise ST +11</t>
  </si>
  <si>
    <t>Texas A&amp;amp;M +10.5</t>
  </si>
  <si>
    <t>WAKE/LAMonroe U45.5</t>
  </si>
  <si>
    <t>Auburn +10.5</t>
  </si>
  <si>
    <t>Ark State +7</t>
  </si>
  <si>
    <t>Oklahoma St -1</t>
  </si>
  <si>
    <t>Ohio St -2.5</t>
  </si>
  <si>
    <t>Houston +3</t>
  </si>
  <si>
    <t>Hou/Vandy U52.5</t>
  </si>
  <si>
    <t>Oklahoma +17</t>
  </si>
  <si>
    <t>Okl/Alab U53</t>
  </si>
  <si>
    <t>Ole Miss -3 -103</t>
  </si>
  <si>
    <t>Texas +14.5</t>
  </si>
  <si>
    <t>Arizona St -16</t>
  </si>
  <si>
    <t>BC +7.5</t>
  </si>
  <si>
    <t>VA Tech +7.5</t>
  </si>
  <si>
    <t>Miss St -6.5 -120</t>
  </si>
  <si>
    <t>Wisconsin -1.5</t>
  </si>
  <si>
    <t>Mich St +6.5 +100</t>
  </si>
  <si>
    <t>Nebraska +9</t>
  </si>
  <si>
    <t>LSU -6.5 -120</t>
  </si>
  <si>
    <t>ND/Rutgers U53.5</t>
  </si>
  <si>
    <t>Miami +4.5</t>
  </si>
  <si>
    <t>Kansas State -5.5</t>
  </si>
  <si>
    <t>MARYLAND +125</t>
  </si>
  <si>
    <t>SYRACUSE +4</t>
  </si>
  <si>
    <t>Washington -4</t>
  </si>
  <si>
    <t>PITT +5</t>
  </si>
  <si>
    <t>UTAH ST PK</t>
  </si>
  <si>
    <t>Oregon St -3</t>
  </si>
  <si>
    <t>Ohio +14.5</t>
  </si>
  <si>
    <t>Ohio +460</t>
  </si>
  <si>
    <t>Wash St -4</t>
  </si>
  <si>
    <t>UL Lafayette +3 -115</t>
  </si>
  <si>
    <t>SD State +1</t>
  </si>
  <si>
    <t>Navy -12</t>
  </si>
  <si>
    <t>Navy -6 / Over45</t>
  </si>
  <si>
    <t>S. Alabama -3</t>
  </si>
  <si>
    <t>Oklahoma +10</t>
  </si>
  <si>
    <t>Rice +7</t>
  </si>
  <si>
    <t>ASU/Stanford U56</t>
  </si>
  <si>
    <t>Missouri</t>
  </si>
  <si>
    <t>MSU +6</t>
  </si>
  <si>
    <t>Utah St +140</t>
  </si>
  <si>
    <t>B. Green +3.5 -115</t>
  </si>
  <si>
    <t>Louisville -3</t>
  </si>
  <si>
    <t>Florida +28.5</t>
  </si>
  <si>
    <t>Syracuse +3 -120</t>
  </si>
  <si>
    <t>Scar/Clemson U58.5</t>
  </si>
  <si>
    <t>Missouri -3.5</t>
  </si>
  <si>
    <t>USC -3.5</t>
  </si>
  <si>
    <t>Iowa +3 -115</t>
  </si>
  <si>
    <t>ECU +3</t>
  </si>
  <si>
    <t>Buf/Bgreen U51.5</t>
  </si>
  <si>
    <t>Buffalo +130</t>
  </si>
  <si>
    <t>Oregon -23</t>
  </si>
  <si>
    <t>Texas -4</t>
  </si>
  <si>
    <t>Miss St +4.5</t>
  </si>
  <si>
    <t>Missouri -2</t>
  </si>
  <si>
    <t>Arizona State -1.5</t>
  </si>
  <si>
    <t>Boston College pk</t>
  </si>
  <si>
    <t>NC State +6</t>
  </si>
  <si>
    <t>Okl St +290</t>
  </si>
  <si>
    <t>Okl St +10</t>
  </si>
  <si>
    <t>Okl St/Baylor U78</t>
  </si>
  <si>
    <t>Navy +3 -115</t>
  </si>
  <si>
    <t>UNLV +120</t>
  </si>
  <si>
    <t>Ohio -6.5</t>
  </si>
  <si>
    <t>UNC +100</t>
  </si>
  <si>
    <t>Georgia +4.5</t>
  </si>
  <si>
    <t>Georgia +150</t>
  </si>
  <si>
    <t>Oklahoma St -3 +105</t>
  </si>
  <si>
    <t>Miami -3</t>
  </si>
  <si>
    <t>Ohio State -33</t>
  </si>
  <si>
    <t>Washington +3</t>
  </si>
  <si>
    <t>Tulsa +13</t>
  </si>
  <si>
    <t>Toledo -4</t>
  </si>
  <si>
    <t>Tenn +8</t>
  </si>
  <si>
    <t>Penn St +120</t>
  </si>
  <si>
    <t>Vtech +14 / Michigan +0.5</t>
  </si>
  <si>
    <t>LSU +12.5</t>
  </si>
  <si>
    <t>SD ST +7</t>
  </si>
  <si>
    <t>UCLA +2</t>
  </si>
  <si>
    <t>BYU +8</t>
  </si>
  <si>
    <t>Utah +7</t>
  </si>
  <si>
    <t>Air Force +130</t>
  </si>
  <si>
    <t>Oklahoma +15</t>
  </si>
  <si>
    <t>Oregon -10</t>
  </si>
  <si>
    <t>Ohio +4</t>
  </si>
  <si>
    <t>UAB +4</t>
  </si>
  <si>
    <t>Georgia -2.5</t>
  </si>
  <si>
    <t>Northwestern +6</t>
  </si>
  <si>
    <t>Oklahoma St -1.5</t>
  </si>
  <si>
    <t>Michigan St -4.5</t>
  </si>
  <si>
    <t>Tenn +10</t>
  </si>
  <si>
    <t>Arkansas +8 / Ark +265</t>
  </si>
  <si>
    <t>LA Monroe +3.5</t>
  </si>
  <si>
    <t>Wash St +11.5</t>
  </si>
  <si>
    <t>Memphis +3 -115</t>
  </si>
  <si>
    <t>Texas +2</t>
  </si>
  <si>
    <t>Colorado +13.5</t>
  </si>
  <si>
    <t>South Carolina +3</t>
  </si>
  <si>
    <t>Kansas State -5.5 / Texas +8.5</t>
  </si>
  <si>
    <t>Tulsa -2.5</t>
  </si>
  <si>
    <t>Texas A&amp;amp;M -17</t>
  </si>
  <si>
    <t>SD St +7.5</t>
  </si>
  <si>
    <t>Boise +7 -102</t>
  </si>
  <si>
    <t>Kentucky +11</t>
  </si>
  <si>
    <t>Kentucky +375</t>
  </si>
  <si>
    <t>Lafayette -2</t>
  </si>
  <si>
    <t>Wash St +39</t>
  </si>
  <si>
    <t>Missouri +3</t>
  </si>
  <si>
    <t>WV +12.5 / BYU -2.5</t>
  </si>
  <si>
    <t>Indiana +9.5</t>
  </si>
  <si>
    <t>Clemson +3</t>
  </si>
  <si>
    <t>USC +3</t>
  </si>
  <si>
    <t>BYU/HOU U63</t>
  </si>
  <si>
    <t>UCF +14.5</t>
  </si>
  <si>
    <t>North Carolina +10 -115</t>
  </si>
  <si>
    <t>LA Lafayette +4.5</t>
  </si>
  <si>
    <t>Memphis +10 -120</t>
  </si>
  <si>
    <t>Kansas State +17.5</t>
  </si>
  <si>
    <t>Kansas St +700</t>
  </si>
  <si>
    <t>Washington +14</t>
  </si>
  <si>
    <t>Washington +470</t>
  </si>
  <si>
    <t>Ole Miss +6</t>
  </si>
  <si>
    <t>Utah +8</t>
  </si>
  <si>
    <t>Missouri +7.5</t>
  </si>
  <si>
    <t>LSU -0.5 / Wisc -3 -130</t>
  </si>
  <si>
    <t>CIN/Temple U51</t>
  </si>
  <si>
    <t>USC -6</t>
  </si>
  <si>
    <t>Northwestern +7.5 -115</t>
  </si>
  <si>
    <t>LSU -1/ Stanford -1.5</t>
  </si>
  <si>
    <t>Tennessee +10.5</t>
  </si>
  <si>
    <t>Tennessee +360</t>
  </si>
  <si>
    <t>Army +11.5</t>
  </si>
  <si>
    <t>Michigan State pk</t>
  </si>
  <si>
    <t>Wake Forest +7.5</t>
  </si>
  <si>
    <t>BYU +6</t>
  </si>
  <si>
    <t>Tx/Iowa St U55</t>
  </si>
  <si>
    <t>Utah/UCLA O61</t>
  </si>
  <si>
    <t>Iowa -2</t>
  </si>
  <si>
    <t>LSU +3</t>
  </si>
  <si>
    <t>UTSA +130</t>
  </si>
  <si>
    <t>Arkansas +14.5</t>
  </si>
  <si>
    <t>Wisconsin +7</t>
  </si>
  <si>
    <t>Wash St +10 -120</t>
  </si>
  <si>
    <t>Kentucky +12</t>
  </si>
  <si>
    <t>San Jose St +10</t>
  </si>
  <si>
    <t>Vtech +7</t>
  </si>
  <si>
    <t>Iowa St +3</t>
  </si>
  <si>
    <t>Michigan State +4.5</t>
  </si>
  <si>
    <t>Michigan State +175</t>
  </si>
  <si>
    <t>Utah State +7 -115</t>
  </si>
  <si>
    <t>Rice +3 -115</t>
  </si>
  <si>
    <t>SJSU +4</t>
  </si>
  <si>
    <t>Missouri +1</t>
  </si>
  <si>
    <t>Boise State +4</t>
  </si>
  <si>
    <t>NC State +14.5</t>
  </si>
  <si>
    <t>Stanford -30</t>
  </si>
  <si>
    <t>Alabama -7 -120</t>
  </si>
  <si>
    <t>Utah -2.5 -120</t>
  </si>
  <si>
    <t>Wisconsin +4.5</t>
  </si>
  <si>
    <t>UCLA +3.5 -120</t>
  </si>
  <si>
    <t>Bowling Green +3</t>
  </si>
  <si>
    <t>TCU -3</t>
  </si>
  <si>
    <t>Idaho +28</t>
  </si>
  <si>
    <t>Florida -2.5 -115</t>
  </si>
  <si>
    <t>North Texas +4.5</t>
  </si>
  <si>
    <t>Notre Dame -175</t>
  </si>
  <si>
    <t>UNLV +10.5 / +345</t>
  </si>
  <si>
    <t>FSU/Pitt U48</t>
  </si>
  <si>
    <t>Pitt +11.5</t>
  </si>
  <si>
    <t>Col St -2.5</t>
  </si>
  <si>
    <t>Washington -3.5</t>
  </si>
  <si>
    <t>Cal +6</t>
  </si>
  <si>
    <t>LA Lafayette +10.5</t>
  </si>
  <si>
    <t>Virginia +1</t>
  </si>
  <si>
    <t>LA Tech +14</t>
  </si>
  <si>
    <t>SMU +4.5</t>
  </si>
  <si>
    <t>Utah St+3</t>
  </si>
  <si>
    <t>South Carolina -11.5</t>
  </si>
  <si>
    <t>UNLV +14</t>
  </si>
  <si>
    <t>Tyler Eifert O4 Rec</t>
  </si>
  <si>
    <t>AJ McCarron U17 Comp</t>
  </si>
  <si>
    <t>Ark St -3 +100</t>
  </si>
  <si>
    <t>Pittsburgh +3.5</t>
  </si>
  <si>
    <t>TX A&amp;amp;M -3 -115</t>
  </si>
  <si>
    <t>Kansas State +8.5</t>
  </si>
  <si>
    <t>flordia louisville u48</t>
  </si>
  <si>
    <t>louisville +14.5</t>
  </si>
  <si>
    <t>Oregon -7.5</t>
  </si>
  <si>
    <t>G Tech +7.5</t>
  </si>
  <si>
    <t>LSU pk/Georgia -2.5</t>
  </si>
  <si>
    <t>Iowa St -1.5</t>
  </si>
  <si>
    <t>LSU -5.5</t>
  </si>
  <si>
    <t>Northwestern -1</t>
  </si>
  <si>
    <t>Georgia -8.5</t>
  </si>
  <si>
    <t>South Carolina -5.5</t>
  </si>
  <si>
    <t>Air Force -2</t>
  </si>
  <si>
    <t>Syracuse +4</t>
  </si>
  <si>
    <t>Syracuse +10.5/O65.5</t>
  </si>
  <si>
    <t>TCU/Mich St U40.5</t>
  </si>
  <si>
    <t>Mich St +8.5/U47</t>
  </si>
  <si>
    <t>Rutgers +3 -120</t>
  </si>
  <si>
    <t>Rutgers +8.5/U48</t>
  </si>
  <si>
    <t>Minnesota +13</t>
  </si>
  <si>
    <t>LA Monroe -6.5</t>
  </si>
  <si>
    <t>Duke +9.5 / +285 BULL SHIT!</t>
  </si>
  <si>
    <t>Bowling Green +7.5 BULL SHIT!</t>
  </si>
  <si>
    <t>Bowling Green +14.5/U52 -130</t>
  </si>
  <si>
    <t>UCLA -3</t>
  </si>
  <si>
    <t>CMU +7 -120</t>
  </si>
  <si>
    <t>SMU +13</t>
  </si>
  <si>
    <t>Washington +5.5</t>
  </si>
  <si>
    <t>Ball St +7.5 / +260</t>
  </si>
  <si>
    <t>Toledo +10.5</t>
  </si>
  <si>
    <t>Army +7.5 -120 / +235</t>
  </si>
  <si>
    <t>TCU +6</t>
  </si>
  <si>
    <t>FAU +9/ +290</t>
  </si>
  <si>
    <t>Oklahoma St -4.5</t>
  </si>
  <si>
    <t>Wisconsin +3.5 -115</t>
  </si>
  <si>
    <t>Wisconsin +1.5 1H</t>
  </si>
  <si>
    <t>G Tech +14.5 -120</t>
  </si>
  <si>
    <t>Kent st +7.5</t>
  </si>
  <si>
    <t>UCLA +8.5</t>
  </si>
  <si>
    <t>UCLA +270</t>
  </si>
  <si>
    <t>Rutgers -2.5 -115 WOW</t>
  </si>
  <si>
    <t>Hawaii +3</t>
  </si>
  <si>
    <t>Texas A&amp;amp;M -22</t>
  </si>
  <si>
    <t>USC +5.5 / +190</t>
  </si>
  <si>
    <t>Texas Tech +3.5 / +150</t>
  </si>
  <si>
    <t>Oregon State +10</t>
  </si>
  <si>
    <t>Wake Forest +11.5 / +360</t>
  </si>
  <si>
    <t>Utah -22</t>
  </si>
  <si>
    <t>Temple +8</t>
  </si>
  <si>
    <t>Arkansas +12.5</t>
  </si>
  <si>
    <t>West Virginia -1.5</t>
  </si>
  <si>
    <t>Arizona State +3 -115</t>
  </si>
  <si>
    <t>TCU +7.5</t>
  </si>
  <si>
    <t>Akron +19</t>
  </si>
  <si>
    <t>Akron +900</t>
  </si>
  <si>
    <t>San Jose +3.5</t>
  </si>
  <si>
    <t>Ohio State +3 -120</t>
  </si>
  <si>
    <t>UCLA +3.5</t>
  </si>
  <si>
    <t>Rutgers +7 -120</t>
  </si>
  <si>
    <t>Marshall -3 -115</t>
  </si>
  <si>
    <t>FAU -1</t>
  </si>
  <si>
    <t>Air Force -21</t>
  </si>
  <si>
    <t>Virginia +3.5</t>
  </si>
  <si>
    <t>Virginia +1.5 1H</t>
  </si>
  <si>
    <t>Ohio +7 -115</t>
  </si>
  <si>
    <t>Ohio +225</t>
  </si>
  <si>
    <t>TCU +7</t>
  </si>
  <si>
    <t>TCU +225</t>
  </si>
  <si>
    <t>Oreg St +4.5</t>
  </si>
  <si>
    <t>Arizona St +9</t>
  </si>
  <si>
    <t>Syracuse +2</t>
  </si>
  <si>
    <t>Virginia -115</t>
  </si>
  <si>
    <t>Temple +9.5</t>
  </si>
  <si>
    <t>Miss -3</t>
  </si>
  <si>
    <t>UCONN +3.5</t>
  </si>
  <si>
    <t>Ohio -2.5</t>
  </si>
  <si>
    <t>Arkansas St -7</t>
  </si>
  <si>
    <t>Vtech +14</t>
  </si>
  <si>
    <t>Vtech +455</t>
  </si>
  <si>
    <t>Ball St +7 -120</t>
  </si>
  <si>
    <t>LSU +9</t>
  </si>
  <si>
    <t>USC +8.5</t>
  </si>
  <si>
    <t>USC +275</t>
  </si>
  <si>
    <t>C. Mich +3 (WOW)</t>
  </si>
  <si>
    <t>Miss St +7</t>
  </si>
  <si>
    <t>Wake Forest -2.5 -120</t>
  </si>
  <si>
    <t>Virginia +10.5</t>
  </si>
  <si>
    <t>Virginia +340</t>
  </si>
  <si>
    <t>Vtech -1 WOW</t>
  </si>
  <si>
    <t>MTSU +9</t>
  </si>
  <si>
    <t>TCU +7.5 WOW</t>
  </si>
  <si>
    <t>Georgia Tech -2.5</t>
  </si>
  <si>
    <t>Ilinois -1.5</t>
  </si>
  <si>
    <t>Iowa +5.5</t>
  </si>
  <si>
    <t>Maryland +2</t>
  </si>
  <si>
    <t>TCU +240</t>
  </si>
  <si>
    <t>Tx Tech +7.5</t>
  </si>
  <si>
    <t>Tx Tech +250</t>
  </si>
  <si>
    <t>Michigan +103</t>
  </si>
  <si>
    <t>Louisville -3 -120</t>
  </si>
  <si>
    <t>Clemson/Wake O58.5 (WOW)</t>
  </si>
  <si>
    <t>Arkansas St +4.5</t>
  </si>
  <si>
    <t>Nebraska -6.5</t>
  </si>
  <si>
    <t>Duke +10.5</t>
  </si>
  <si>
    <t>Toledo +6</t>
  </si>
  <si>
    <t>Washington +7.5</t>
  </si>
  <si>
    <t>Florida -3</t>
  </si>
  <si>
    <t>Michigan St +9.5</t>
  </si>
  <si>
    <t>Syracuse -4</t>
  </si>
  <si>
    <t>Syracuse +3 / U50</t>
  </si>
  <si>
    <t>ULLAF -3.5</t>
  </si>
  <si>
    <t>Iowa St +7</t>
  </si>
  <si>
    <t>Iowa St +220</t>
  </si>
  <si>
    <t>Oregon St +6</t>
  </si>
  <si>
    <t>Stanford +7 WOW</t>
  </si>
  <si>
    <t>San Jose -2.5</t>
  </si>
  <si>
    <t>TCU +7.5 -120</t>
  </si>
  <si>
    <t>Miss St -3</t>
  </si>
  <si>
    <t>LSU -2.5</t>
  </si>
  <si>
    <t>NAVY +2</t>
  </si>
  <si>
    <t>Ariz St -22</t>
  </si>
  <si>
    <t>Penn St -2.5</t>
  </si>
  <si>
    <t>Arkansas +8.5</t>
  </si>
  <si>
    <t>Georgia +7.5 / Florida +8.5</t>
  </si>
  <si>
    <t>SMU +125</t>
  </si>
  <si>
    <t>Texas -6.5</t>
  </si>
  <si>
    <t>Marshall +4</t>
  </si>
  <si>
    <t>Oklahoma -4.5</t>
  </si>
  <si>
    <t>Virginia +2</t>
  </si>
  <si>
    <t>Syracuse -1</t>
  </si>
  <si>
    <t>Utah +14.5</t>
  </si>
  <si>
    <t>FIU +8/ UCF -5.5</t>
  </si>
  <si>
    <t>Wisconsin +11.5</t>
  </si>
  <si>
    <t>South Florida +17.5</t>
  </si>
  <si>
    <t>Arizona State pk</t>
  </si>
  <si>
    <t>Michigan State -2.5</t>
  </si>
  <si>
    <t>Kent State +3 -115</t>
  </si>
  <si>
    <t>Western Kentucky -2.5</t>
  </si>
  <si>
    <t>Arizona -2.5</t>
  </si>
  <si>
    <t>BYU/HAW U49.5</t>
  </si>
  <si>
    <t>Washington +7 -120</t>
  </si>
  <si>
    <t>WSH/STAN U47.5</t>
  </si>
  <si>
    <t>Arizona +23.5</t>
  </si>
  <si>
    <t>Army +7</t>
  </si>
  <si>
    <t>Missouri +10.5</t>
  </si>
  <si>
    <t>Temple +7</t>
  </si>
  <si>
    <t>Duke -23.5</t>
  </si>
  <si>
    <t>Kansas +10 -120</t>
  </si>
  <si>
    <t>Utah +7.5</t>
  </si>
  <si>
    <t>Hawaii +8</t>
  </si>
  <si>
    <t>Hawaii +255</t>
  </si>
  <si>
    <t>La Monroe +7.5</t>
  </si>
  <si>
    <t>BYU +7</t>
  </si>
  <si>
    <t>Kent State +4</t>
  </si>
  <si>
    <t>Purdue -23.5</t>
  </si>
  <si>
    <t>Notre Dame +6</t>
  </si>
  <si>
    <t>Utah State +14</t>
  </si>
  <si>
    <t>Utah State +415 WOW</t>
  </si>
  <si>
    <t>Utah +3.5</t>
  </si>
  <si>
    <t>Tennessee -2.5</t>
  </si>
  <si>
    <t>Navy +7</t>
  </si>
  <si>
    <t>Unlv+8.5</t>
  </si>
  <si>
    <t>Rutgers/USF U45.5</t>
  </si>
  <si>
    <t>Rutgers +14/ U52 -120</t>
  </si>
  <si>
    <t>Army +7 -120</t>
  </si>
  <si>
    <t>South Carolina -21</t>
  </si>
  <si>
    <t>Arizona +11</t>
  </si>
  <si>
    <t>Arizona +350</t>
  </si>
  <si>
    <t>Georgia -2</t>
  </si>
  <si>
    <t>Penn State +10</t>
  </si>
  <si>
    <t>Utah State +7.5 -120</t>
  </si>
  <si>
    <t>Pitt +5 WOW!</t>
  </si>
  <si>
    <t>GTech/ VTech U47.5</t>
  </si>
  <si>
    <t>SMU +7.5</t>
  </si>
  <si>
    <t>Syracuse +1</t>
  </si>
  <si>
    <t>Tulsa -1.5</t>
  </si>
  <si>
    <t>Auburn +3</t>
  </si>
  <si>
    <t>Southern Miss +20</t>
  </si>
  <si>
    <t>Boise State +7.5 -120</t>
  </si>
  <si>
    <t>NC ST +3</t>
  </si>
  <si>
    <t>UCF -23.5</t>
  </si>
  <si>
    <t>Vanderbilt +7 -115</t>
  </si>
  <si>
    <t>Alabama -1</t>
  </si>
  <si>
    <t>ALA/LSU O40</t>
  </si>
  <si>
    <t>Prop</t>
  </si>
  <si>
    <t>1st Score FG +150</t>
  </si>
  <si>
    <t>NILL +1.5</t>
  </si>
  <si>
    <t>SMU/PITT U47</t>
  </si>
  <si>
    <t>SMU +4</t>
  </si>
  <si>
    <t>Arkansas -9</t>
  </si>
  <si>
    <t>Clemson -2.5</t>
  </si>
  <si>
    <t>VTech +3.5 -120</t>
  </si>
  <si>
    <t>Ohio St / FL U46</t>
  </si>
  <si>
    <t>Mich St +3 +100</t>
  </si>
  <si>
    <t>USC/NEB U46</t>
  </si>
  <si>
    <t>S. Carolina -2.5</t>
  </si>
  <si>
    <t>Stanford +4</t>
  </si>
  <si>
    <t>Nwest +10</t>
  </si>
  <si>
    <t>Nwest +300</t>
  </si>
  <si>
    <t>Utah +3 -115</t>
  </si>
  <si>
    <t>Utah/GT u50</t>
  </si>
  <si>
    <t>Ill -2</t>
  </si>
  <si>
    <t>BYU +1</t>
  </si>
  <si>
    <t>Iowa St +1</t>
  </si>
  <si>
    <t>Iowa St/Rutgers U45</t>
  </si>
  <si>
    <t>Iowa +14 WOW!!</t>
  </si>
  <si>
    <t>Notre Dame +4 wow</t>
  </si>
  <si>
    <t>Notre Dame +155</t>
  </si>
  <si>
    <t>ND/FSU U47</t>
  </si>
  <si>
    <t>Washington +10/ +340 WOW!</t>
  </si>
  <si>
    <t>Toledo -3</t>
  </si>
  <si>
    <t>Cal/Tex U49</t>
  </si>
  <si>
    <t>Cal +4</t>
  </si>
  <si>
    <t>WM +3</t>
  </si>
  <si>
    <t>Louisville +1.5</t>
  </si>
  <si>
    <t>UNC +6; UNC +210</t>
  </si>
  <si>
    <t>Nevada +8</t>
  </si>
  <si>
    <t>Nevada +14/ O57</t>
  </si>
  <si>
    <t>AZ St +14.5</t>
  </si>
  <si>
    <t>La Tech +10 -120</t>
  </si>
  <si>
    <t>FIU -4</t>
  </si>
  <si>
    <t>Wyoming +7</t>
  </si>
  <si>
    <t>Ohio +1</t>
  </si>
  <si>
    <t>Army +7.5</t>
  </si>
  <si>
    <t>CT +9</t>
  </si>
  <si>
    <t>CT +300</t>
  </si>
  <si>
    <t>Smiss +14</t>
  </si>
  <si>
    <t>Smiss +450</t>
  </si>
  <si>
    <t>TExas +3</t>
  </si>
  <si>
    <t>LSU -13.5</t>
  </si>
  <si>
    <t>Oklahoma +3.5</t>
  </si>
  <si>
    <t>Mich St +10</t>
  </si>
  <si>
    <t>Fresno +8</t>
  </si>
  <si>
    <t>Ohio +3.5</t>
  </si>
  <si>
    <t>South Florida +2</t>
  </si>
  <si>
    <t>Ohio State +250</t>
  </si>
  <si>
    <t>Ohio State +7.5</t>
  </si>
  <si>
    <t>Uconn +3.5 -120</t>
  </si>
  <si>
    <t>Marshall -2.5</t>
  </si>
  <si>
    <t>FAU +5</t>
  </si>
  <si>
    <t>Notre Dame +7.5</t>
  </si>
  <si>
    <t>Louisville +3.5</t>
  </si>
  <si>
    <t>Kent St +17</t>
  </si>
  <si>
    <t>Tulsa +3</t>
  </si>
  <si>
    <t>TX/TXAM U53.5</t>
  </si>
  <si>
    <t>TX +8.5</t>
  </si>
  <si>
    <t>Ohio -9</t>
  </si>
  <si>
    <t>Rutgers +3</t>
  </si>
  <si>
    <t>Purdue +3 -120</t>
  </si>
  <si>
    <t>Oregon St +2</t>
  </si>
  <si>
    <t>Washington St +3.5</t>
  </si>
  <si>
    <t>La Tech +7.5</t>
  </si>
  <si>
    <t>La Tech +252</t>
  </si>
  <si>
    <t>Kent St -3</t>
  </si>
  <si>
    <t>Kansas State +0</t>
  </si>
  <si>
    <t>Iowa State +28</t>
  </si>
  <si>
    <t>Iowa St +2250</t>
  </si>
  <si>
    <t>UNC +10.5</t>
  </si>
  <si>
    <t>Memphis +11.5</t>
  </si>
  <si>
    <t>Western Mich +1.5</t>
  </si>
  <si>
    <t>Nill -17 -120</t>
  </si>
  <si>
    <t>Colorado +11</t>
  </si>
  <si>
    <t>Colorado +365</t>
  </si>
  <si>
    <t>Missouri +1.5</t>
  </si>
  <si>
    <t>Texas Tech +17.5</t>
  </si>
  <si>
    <t>LA Tech -2</t>
  </si>
  <si>
    <t>Oregon +3.5</t>
  </si>
  <si>
    <t>Syracuse +3.5</t>
  </si>
  <si>
    <t>Gtech +1 WOW</t>
  </si>
  <si>
    <t>MIA OH +13</t>
  </si>
  <si>
    <t>MIA OH +420</t>
  </si>
  <si>
    <t>Bowling Green +6</t>
  </si>
  <si>
    <t>Miss -1.5</t>
  </si>
  <si>
    <t>Northwestern +700</t>
  </si>
  <si>
    <t>LSU +5</t>
  </si>
  <si>
    <t>Iowa +4 -105</t>
  </si>
  <si>
    <t>Uconn -2</t>
  </si>
  <si>
    <t>FLINT -2.5</t>
  </si>
  <si>
    <t>Kent St -1</t>
  </si>
  <si>
    <t>FL INT -1</t>
  </si>
  <si>
    <t>Northern Ill +9</t>
  </si>
  <si>
    <t>Arizona +4.5</t>
  </si>
  <si>
    <t>USC +8</t>
  </si>
  <si>
    <t>UCLA +5</t>
  </si>
  <si>
    <t>Boston College +8</t>
  </si>
  <si>
    <t>UTEP +10</t>
  </si>
  <si>
    <t>UTEP +320</t>
  </si>
  <si>
    <t>Mich St +4</t>
  </si>
  <si>
    <t>Kent St +4</t>
  </si>
  <si>
    <t>Kent St +155</t>
  </si>
  <si>
    <t>BYU +14 -120</t>
  </si>
  <si>
    <t>Miami -13.5</t>
  </si>
  <si>
    <t>Uconn +10.5</t>
  </si>
  <si>
    <t>Troy +7.5 -120</t>
  </si>
  <si>
    <t>Nwest +4.5</t>
  </si>
  <si>
    <t>SMU +3.5</t>
  </si>
  <si>
    <t>Nevada -11.5</t>
  </si>
  <si>
    <t>La Tech +7 -120</t>
  </si>
  <si>
    <t>La Tech +7 +205</t>
  </si>
  <si>
    <t>Purdue +4</t>
  </si>
  <si>
    <t>Emich +12</t>
  </si>
  <si>
    <t>Emich +380</t>
  </si>
  <si>
    <t>Houston -22.5</t>
  </si>
  <si>
    <t>Rutgers +2</t>
  </si>
  <si>
    <t>Rutgers +8 U46</t>
  </si>
  <si>
    <t>Arizona -4</t>
  </si>
  <si>
    <t>Ark St -3 -108</t>
  </si>
  <si>
    <t>Mich St -2</t>
  </si>
  <si>
    <t>Buff +21.5</t>
  </si>
  <si>
    <t>Oreg St -2.5 -120</t>
  </si>
  <si>
    <t>Florida -2</t>
  </si>
  <si>
    <t>Nwestern +6</t>
  </si>
  <si>
    <t>Nwestern +212</t>
  </si>
  <si>
    <t>Hawaii -5</t>
  </si>
  <si>
    <t>SD ST +7.5 -115</t>
  </si>
  <si>
    <t>SD ST +250</t>
  </si>
  <si>
    <t>Rutgers +7.5 -120</t>
  </si>
  <si>
    <t>Rutgers +240</t>
  </si>
  <si>
    <t>LSU -13</t>
  </si>
  <si>
    <t>UTAH +4</t>
  </si>
  <si>
    <t>Georgia -1.5</t>
  </si>
  <si>
    <t>Tx Tech +10 -120</t>
  </si>
  <si>
    <t>Ohio St +11.5</t>
  </si>
  <si>
    <t>Ohio ST +400</t>
  </si>
  <si>
    <t>SSU +4.5</t>
  </si>
  <si>
    <t>Fresno +21.5</t>
  </si>
  <si>
    <t>Oregon -23.5</t>
  </si>
  <si>
    <t>Misss +150</t>
  </si>
  <si>
    <t>Florida +4</t>
  </si>
  <si>
    <t>Colorado -2.5</t>
  </si>
  <si>
    <t>Nwestern +315</t>
  </si>
  <si>
    <t>Purdue +12</t>
  </si>
  <si>
    <t>Toledo +8</t>
  </si>
  <si>
    <t>Miss +4</t>
  </si>
  <si>
    <t>Utah st +8 -115</t>
  </si>
  <si>
    <t>PIT/USF U52</t>
  </si>
  <si>
    <t>Pit +8.5 U58</t>
  </si>
  <si>
    <t>AZ St -2.5</t>
  </si>
  <si>
    <t>Smiss +3</t>
  </si>
  <si>
    <t>Temple +9</t>
  </si>
  <si>
    <t>Temple +290</t>
  </si>
  <si>
    <t>Ohio +4.5</t>
  </si>
  <si>
    <t>Oklahoma St +4.5</t>
  </si>
  <si>
    <t>Okl St +170</t>
  </si>
  <si>
    <t>LSU -4.5</t>
  </si>
  <si>
    <t>BYU/UCF U44</t>
  </si>
  <si>
    <t>UCF +3 -120</t>
  </si>
  <si>
    <t>Cinci -7 -115</t>
  </si>
  <si>
    <t>Wyoming +290</t>
  </si>
  <si>
    <t>Wyoming +10 -120</t>
  </si>
  <si>
    <t>Temple +7.5 -120</t>
  </si>
  <si>
    <t>MIA OH +5</t>
  </si>
  <si>
    <t>Navy +17.5 -115</t>
  </si>
  <si>
    <t>Illinois -2</t>
  </si>
  <si>
    <t>LA Tech +7.5 -120</t>
  </si>
  <si>
    <t>Oklahoma -3 -120</t>
  </si>
  <si>
    <t>CT/IAST U45</t>
  </si>
  <si>
    <t>LSU/MISS ST U51</t>
  </si>
  <si>
    <t>LSU -2.5 -125</t>
  </si>
  <si>
    <t>Wisconsin -20</t>
  </si>
  <si>
    <t>Marshall +7.5 -105</t>
  </si>
  <si>
    <t>Byu +7.5 -120</t>
  </si>
  <si>
    <t>Houston -21 -120</t>
  </si>
  <si>
    <t>Utah +9</t>
  </si>
  <si>
    <t>Notredame -2.5wow</t>
  </si>
  <si>
    <t>ASU -3/U58</t>
  </si>
  <si>
    <t>Arizona +14.5</t>
  </si>
  <si>
    <t>SMU +15.5</t>
  </si>
  <si>
    <t>Houston -2.5</t>
  </si>
  <si>
    <t>Georgia +3</t>
  </si>
  <si>
    <t>Indiana -5.5</t>
  </si>
  <si>
    <t>South Florida +11</t>
  </si>
  <si>
    <t>LSU +4</t>
  </si>
  <si>
    <t>TEXAS -24 -120</t>
  </si>
  <si>
    <t>Baylor +4</t>
  </si>
  <si>
    <t>Idaho -6</t>
  </si>
  <si>
    <t>Auburn -1.5</t>
  </si>
  <si>
    <t>Auburn/Oregon U73.5</t>
  </si>
  <si>
    <t>BC +8</t>
  </si>
  <si>
    <t>Kentucky +4</t>
  </si>
  <si>
    <t>MTSU -2</t>
  </si>
  <si>
    <t>Arkansas pk 2H</t>
  </si>
  <si>
    <t>Arkansas +3</t>
  </si>
  <si>
    <t>Arkansas +140</t>
  </si>
  <si>
    <t>Vtech +3.5</t>
  </si>
  <si>
    <t>Georgia -6.5</t>
  </si>
  <si>
    <t>Wisconsin +3</t>
  </si>
  <si>
    <t>Fl -1  -  Alab -2</t>
  </si>
  <si>
    <t>Northwestern +8</t>
  </si>
  <si>
    <t>Tenn +1</t>
  </si>
  <si>
    <t>Neb -13</t>
  </si>
  <si>
    <t>Okl St -4</t>
  </si>
  <si>
    <t>Okl St +2 Over60</t>
  </si>
  <si>
    <t>Ecar +7.5</t>
  </si>
  <si>
    <t>Iowa +3</t>
  </si>
  <si>
    <t>W.Virg -2.5</t>
  </si>
  <si>
    <t>Gtech +3</t>
  </si>
  <si>
    <t>Fl Int +1</t>
  </si>
  <si>
    <t>Tulsa +10</t>
  </si>
  <si>
    <t>Tulsa +310</t>
  </si>
  <si>
    <t>Navy +3.5</t>
  </si>
  <si>
    <t>Utah +17</t>
  </si>
  <si>
    <t>Louisville -2.5</t>
  </si>
  <si>
    <t>Ohio +3</t>
  </si>
  <si>
    <t>Fresno +1.5</t>
  </si>
  <si>
    <t>Army/Navy U53</t>
  </si>
  <si>
    <t>SMU +9</t>
  </si>
  <si>
    <t>SMU +285</t>
  </si>
  <si>
    <t>Auburn -5.5</t>
  </si>
  <si>
    <t>Washington St +6</t>
  </si>
  <si>
    <t>Florida St +4</t>
  </si>
  <si>
    <t>Fresno St +6 -120</t>
  </si>
  <si>
    <t>Ariz st +6</t>
  </si>
  <si>
    <t>USC -4</t>
  </si>
  <si>
    <t>Florida +3</t>
  </si>
  <si>
    <t>Ark St +5</t>
  </si>
  <si>
    <t>Purdue -3</t>
  </si>
  <si>
    <t>Tenn -2.5</t>
  </si>
  <si>
    <t>Wmich -6.5</t>
  </si>
  <si>
    <t>WVirg +3</t>
  </si>
  <si>
    <t>Alabama -4</t>
  </si>
  <si>
    <t>Temple/Mia U45</t>
  </si>
  <si>
    <t>Army +8.5</t>
  </si>
  <si>
    <t>Utah St -2.5</t>
  </si>
  <si>
    <t>W.Mich -3</t>
  </si>
  <si>
    <t>UCLA +111</t>
  </si>
  <si>
    <t>Bgreen +10.5</t>
  </si>
  <si>
    <t>Ohio +8.5</t>
  </si>
  <si>
    <t>Army +1</t>
  </si>
  <si>
    <t>Georgia +7.5</t>
  </si>
  <si>
    <t>Arizona St +190</t>
  </si>
  <si>
    <t>N. Carolina +3.5</t>
  </si>
  <si>
    <t>Ohio St -18</t>
  </si>
  <si>
    <t>Fresno +8.5</t>
  </si>
  <si>
    <t>Buff -2.5</t>
  </si>
  <si>
    <t>CT/PIT U46.5</t>
  </si>
  <si>
    <t>UAB -2</t>
  </si>
  <si>
    <t>Bgreen +3</t>
  </si>
  <si>
    <t>Toledo +11.5</t>
  </si>
  <si>
    <t>Temple -3</t>
  </si>
  <si>
    <t>Rice +17</t>
  </si>
  <si>
    <t>Clemson -3</t>
  </si>
  <si>
    <t>Penn St -6</t>
  </si>
  <si>
    <t>Unc +10.5</t>
  </si>
  <si>
    <t>Iowa St +17.5</t>
  </si>
  <si>
    <t>Utah +5</t>
  </si>
  <si>
    <t>Utah +150</t>
  </si>
  <si>
    <t>Virginia -1</t>
  </si>
  <si>
    <t>Oklahoma -3</t>
  </si>
  <si>
    <t>Wmich +3.5 wow!</t>
  </si>
  <si>
    <t>Wmich +150</t>
  </si>
  <si>
    <t>Georgia Tech +13</t>
  </si>
  <si>
    <t>Rutgers +10.5</t>
  </si>
  <si>
    <t>Rutgers +350</t>
  </si>
  <si>
    <t>MTSU -1.5</t>
  </si>
  <si>
    <t>Indiana +3.5</t>
  </si>
  <si>
    <t>Indiana +150</t>
  </si>
  <si>
    <t>Western Mich +7.5</t>
  </si>
  <si>
    <t>Tulsa +8.5</t>
  </si>
  <si>
    <t>East Carolina +8</t>
  </si>
  <si>
    <t>Duke +14</t>
  </si>
  <si>
    <t>Florida +105</t>
  </si>
  <si>
    <t>San Jose -3 -115</t>
  </si>
  <si>
    <t>USC +7</t>
  </si>
  <si>
    <t>wv/ct u45</t>
  </si>
  <si>
    <t>NC State +4</t>
  </si>
  <si>
    <t>LA Tech +38</t>
  </si>
  <si>
    <t>LSU +195</t>
  </si>
  <si>
    <t>Marshall +13</t>
  </si>
  <si>
    <t>Mia OH +3</t>
  </si>
  <si>
    <t>Nwest +6 -120</t>
  </si>
  <si>
    <t>Navy +7 -120</t>
  </si>
  <si>
    <t>Kent St -2.5</t>
  </si>
  <si>
    <t>Tulane +10</t>
  </si>
  <si>
    <t>Cinci -8</t>
  </si>
  <si>
    <t>Oregon -25.5</t>
  </si>
  <si>
    <t>Texas +300</t>
  </si>
  <si>
    <t>UAB -2.5</t>
  </si>
  <si>
    <t>Maryland +14.5</t>
  </si>
  <si>
    <t>San Diego St +100</t>
  </si>
  <si>
    <t>Hawaii +7</t>
  </si>
  <si>
    <t>Louisville +3</t>
  </si>
  <si>
    <t>West Virg -10</t>
  </si>
  <si>
    <t>Marshall +6</t>
  </si>
  <si>
    <t>Marshall +200</t>
  </si>
  <si>
    <t>Indiana +22.5</t>
  </si>
  <si>
    <t>Arkansas -5.5</t>
  </si>
  <si>
    <t>Wake +5</t>
  </si>
  <si>
    <t>Ark St -2.5</t>
  </si>
  <si>
    <t>Miss St -5</t>
  </si>
  <si>
    <t>Rutgers +5.5</t>
  </si>
  <si>
    <t>Kstate +12</t>
  </si>
  <si>
    <t>UAB +13</t>
  </si>
  <si>
    <t>MTSU -3.5</t>
  </si>
  <si>
    <t>Clemson +3.5</t>
  </si>
  <si>
    <t>Vandy +7.5</t>
  </si>
  <si>
    <t>Virginia +7</t>
  </si>
  <si>
    <t>Indiana +330</t>
  </si>
  <si>
    <t>Indiana +10</t>
  </si>
  <si>
    <t>Wyoming +4.5</t>
  </si>
  <si>
    <t>Memphis +10</t>
  </si>
  <si>
    <t>BC +3</t>
  </si>
  <si>
    <t>LSU -16.5</t>
  </si>
  <si>
    <t>Utah St +4.5</t>
  </si>
  <si>
    <t>TX A&amp;amp;M +3</t>
  </si>
  <si>
    <t>Stanford -4 -120</t>
  </si>
  <si>
    <t>La Tech +3.5</t>
  </si>
  <si>
    <t>Arkansas +7.5 -120</t>
  </si>
  <si>
    <t>Nwestern -6.5</t>
  </si>
  <si>
    <t>NC St +8</t>
  </si>
  <si>
    <t>Fresno +2</t>
  </si>
  <si>
    <t>BC +4</t>
  </si>
  <si>
    <t>SMU +17.5</t>
  </si>
  <si>
    <t>MIA/PIT U49</t>
  </si>
  <si>
    <t>PIT +4</t>
  </si>
  <si>
    <t>Army -5.5</t>
  </si>
  <si>
    <t>Arizona St +11.5</t>
  </si>
  <si>
    <t>Air Force +17</t>
  </si>
  <si>
    <t>LA Tech +3</t>
  </si>
  <si>
    <t>Utah St +4</t>
  </si>
  <si>
    <t>Arizona -2</t>
  </si>
  <si>
    <t>Nevada +3</t>
  </si>
  <si>
    <t>Cinn +2</t>
  </si>
  <si>
    <t>NC State +3</t>
  </si>
  <si>
    <t>Wyoming +28</t>
  </si>
  <si>
    <t>Air Force -1</t>
  </si>
  <si>
    <t>Tennessee +12</t>
  </si>
  <si>
    <t>Kent State +17.5</t>
  </si>
  <si>
    <t>Houston -20</t>
  </si>
  <si>
    <t>Miss State +2</t>
  </si>
  <si>
    <t>Vtech +105</t>
  </si>
  <si>
    <t>Vtech -3 2H</t>
  </si>
  <si>
    <t>Mary +7 -120</t>
  </si>
  <si>
    <t>East Carolina +7.5</t>
  </si>
  <si>
    <t>Col State +11 &amp;amp; ML</t>
  </si>
  <si>
    <t>Uconn +3</t>
  </si>
  <si>
    <t>Purdue +10.5</t>
  </si>
  <si>
    <t>Oregon State +13</t>
  </si>
  <si>
    <t>Arizona -16.5</t>
  </si>
  <si>
    <t>MTSU +2.5</t>
  </si>
  <si>
    <t>PIT/UTAH U49.5</t>
  </si>
  <si>
    <t>2009-2010 College Football Comple Season</t>
  </si>
  <si>
    <t>ALA/TEX U46</t>
  </si>
  <si>
    <t>Prop Package 1-3</t>
  </si>
  <si>
    <t>Troy +3</t>
  </si>
  <si>
    <t>IA/GT U51</t>
  </si>
  <si>
    <t>TCU -7</t>
  </si>
  <si>
    <t>South Florida -7 +103</t>
  </si>
  <si>
    <t>Mich St +8.5</t>
  </si>
  <si>
    <t>Iowa State +120</t>
  </si>
  <si>
    <t>Oklahoma -10</t>
  </si>
  <si>
    <t>Tenn +6</t>
  </si>
  <si>
    <t>LSU +3 -120</t>
  </si>
  <si>
    <t>West Virginia -2.5</t>
  </si>
  <si>
    <t>Northwestern +8.5</t>
  </si>
  <si>
    <t>Ohio State +4</t>
  </si>
  <si>
    <t>Tenn +200</t>
  </si>
  <si>
    <t>Air force +5</t>
  </si>
  <si>
    <t>Idaho -1</t>
  </si>
  <si>
    <t>Nebraska -2.5</t>
  </si>
  <si>
    <t>UCLA -4.5</t>
  </si>
  <si>
    <t>Kentucky +7</t>
  </si>
  <si>
    <t>Kentucky +218</t>
  </si>
  <si>
    <t>Marshall +3</t>
  </si>
  <si>
    <t>UNC +3</t>
  </si>
  <si>
    <t>BC +7</t>
  </si>
  <si>
    <t>SMU +360</t>
  </si>
  <si>
    <t>Utah +3</t>
  </si>
  <si>
    <t>Utah +145</t>
  </si>
  <si>
    <t>Oreg St -2.5</t>
  </si>
  <si>
    <t>MTSU +4</t>
  </si>
  <si>
    <t>Rutgers -2.5</t>
  </si>
  <si>
    <t>Clemson +1</t>
  </si>
  <si>
    <t>Rutgers -1</t>
  </si>
  <si>
    <t>Cal -7</t>
  </si>
  <si>
    <t>Bama +6</t>
  </si>
  <si>
    <t>Bama +3 1H</t>
  </si>
  <si>
    <t>Bama +195</t>
  </si>
  <si>
    <t>Ohio +14</t>
  </si>
  <si>
    <t>Ark St -6.5</t>
  </si>
  <si>
    <t>Oregon -9.5</t>
  </si>
  <si>
    <t>Kentucky +3 +100</t>
  </si>
  <si>
    <t>Kansas +3</t>
  </si>
  <si>
    <t>Marshall +2</t>
  </si>
  <si>
    <t>UCF -3 -107</t>
  </si>
  <si>
    <t>Uconn -13.5</t>
  </si>
  <si>
    <t>UNC -5.5</t>
  </si>
  <si>
    <t>Bowling Green -7</t>
  </si>
  <si>
    <t>West Virginia +1.5</t>
  </si>
  <si>
    <t>Wmich -11</t>
  </si>
  <si>
    <t>Hawaii -2.5</t>
  </si>
  <si>
    <t>LA MONROE -3</t>
  </si>
  <si>
    <t>Army +115</t>
  </si>
  <si>
    <t>Rutgers -8</t>
  </si>
  <si>
    <t>Indiana +3</t>
  </si>
  <si>
    <t>UNC +3.5</t>
  </si>
  <si>
    <t>Oklahoma -6.5</t>
  </si>
  <si>
    <t>Mia OH +10/ Cmich -8.5</t>
  </si>
  <si>
    <t>ECU +4 @ -106</t>
  </si>
  <si>
    <t>Illinois -3.5</t>
  </si>
  <si>
    <t>Illinois -4.5 2H</t>
  </si>
  <si>
    <t>Tulans +3</t>
  </si>
  <si>
    <t>Georgia -4.5 @ -105</t>
  </si>
  <si>
    <t>Clemson -8 @ -104</t>
  </si>
  <si>
    <t>USC -10.5</t>
  </si>
  <si>
    <t>Cinn -9.5</t>
  </si>
  <si>
    <t>Rutgers -2</t>
  </si>
  <si>
    <t>C. Michigan -17</t>
  </si>
  <si>
    <t>Ohio +1.5</t>
  </si>
  <si>
    <t>Ohio +3 2H</t>
  </si>
  <si>
    <t>Alabama -7</t>
  </si>
  <si>
    <t>LA Monroe -1</t>
  </si>
  <si>
    <t>Wisconsin -7</t>
  </si>
  <si>
    <t>Baylor +13</t>
  </si>
  <si>
    <t>Wash St +28</t>
  </si>
  <si>
    <t>Kentucky -3.5</t>
  </si>
  <si>
    <t>FAU -2.5</t>
  </si>
  <si>
    <t>USF +3.5</t>
  </si>
  <si>
    <t>ECU -4</t>
  </si>
  <si>
    <t>Georgia Tech -5.5</t>
  </si>
  <si>
    <t>Minnesota +16</t>
  </si>
  <si>
    <t>Tenn +14.5 -105</t>
  </si>
  <si>
    <t>Tenn +7 +100 2nd Half</t>
  </si>
  <si>
    <t>Wake Forest +3</t>
  </si>
  <si>
    <t>Boston College +7.5</t>
  </si>
  <si>
    <t>FAU +3</t>
  </si>
  <si>
    <t>South Carolina -13</t>
  </si>
  <si>
    <t>Tulsa -7 -120</t>
  </si>
  <si>
    <t>MSU -13.5</t>
  </si>
  <si>
    <t>FAU PK</t>
  </si>
  <si>
    <t>Boston College -2.5 -105</t>
  </si>
  <si>
    <t>Illinois -3</t>
  </si>
  <si>
    <t>Rutgers +6</t>
  </si>
  <si>
    <t>Tulsa +10 -115</t>
  </si>
  <si>
    <t>LA Monroe -2.5</t>
  </si>
  <si>
    <t>Miss +5</t>
  </si>
  <si>
    <t>Western Mich +305</t>
  </si>
  <si>
    <t>Western Mich +10 -115</t>
  </si>
  <si>
    <t>Oregon State pk</t>
  </si>
  <si>
    <t>ULLAF/Iowa -2</t>
  </si>
  <si>
    <t>Memphis +2</t>
  </si>
  <si>
    <t>Angels -110</t>
  </si>
  <si>
    <t>Missouri +3.5</t>
  </si>
  <si>
    <t>Under 51</t>
  </si>
  <si>
    <t>Michigan Sate -2.5</t>
  </si>
  <si>
    <t>Boston College +4.5</t>
  </si>
  <si>
    <t>Ball State +6</t>
  </si>
  <si>
    <t>Miss State +5</t>
  </si>
  <si>
    <t>Louisville +7</t>
  </si>
  <si>
    <t>Hawaii +4.5</t>
  </si>
  <si>
    <t>Wyoming +3.5</t>
  </si>
  <si>
    <t>Oregon State -2.5</t>
  </si>
  <si>
    <t>Florida Int -1</t>
  </si>
  <si>
    <t>Iowa +10</t>
  </si>
  <si>
    <t>Purdue +7</t>
  </si>
  <si>
    <t>Tx Tech -1</t>
  </si>
  <si>
    <t>South Carolina +4</t>
  </si>
  <si>
    <t>California -13.5</t>
  </si>
  <si>
    <t>Michigan State +10.5</t>
  </si>
  <si>
    <t>Florida -29.5</t>
  </si>
  <si>
    <t>Virginia +15.5</t>
  </si>
  <si>
    <t>Col State +3.5</t>
  </si>
  <si>
    <t>Georgia Tech +6 -120</t>
  </si>
  <si>
    <t>Duke pk -110</t>
  </si>
  <si>
    <t>Mizzou -20</t>
  </si>
  <si>
    <t>Air Force +3</t>
  </si>
  <si>
    <t>Tennessee -10</t>
  </si>
  <si>
    <t>South Carolina +7</t>
  </si>
  <si>
    <t>Clemson +5.5</t>
  </si>
  <si>
    <t>Kentucky -15</t>
  </si>
  <si>
    <t>Oklahoma -22</t>
  </si>
  <si>
    <t>Troy -7</t>
  </si>
  <si>
    <t>Enter yearly bankroll to predict profit:</t>
  </si>
  <si>
    <t>Total Profit</t>
  </si>
  <si>
    <t>Florida State -1 3.3%</t>
  </si>
  <si>
    <t>Syracuse +14.5 4.4%</t>
  </si>
  <si>
    <t>Virginia +10.5 / VA Tech pk 4.4% Teaser</t>
  </si>
  <si>
    <t>UTEP +4 3.3%</t>
  </si>
  <si>
    <t>Michigan State +8 POD</t>
  </si>
  <si>
    <t>Ohio State -1.5</t>
  </si>
  <si>
    <t>Baylor -31 2.2% play</t>
  </si>
  <si>
    <t>Miami Hurricanes -3.5 1.1% Free Play</t>
  </si>
  <si>
    <t>Cincinnati +8.5 3.3%</t>
  </si>
  <si>
    <t>Washington State +10.5 POD</t>
  </si>
  <si>
    <t>Rice +8.5 3.3%</t>
  </si>
  <si>
    <t>VTECH +11.5</t>
  </si>
  <si>
    <t>Miss State -1 / UNC -1.5 Teaser</t>
  </si>
  <si>
    <t>Utah/BYU U45</t>
  </si>
  <si>
    <t>TCU / Arkansas U58.5</t>
  </si>
  <si>
    <t>Syracuse +14.5</t>
  </si>
  <si>
    <t>FIU +10.5</t>
  </si>
  <si>
    <t>Syracuse +480</t>
  </si>
  <si>
    <t>Florida State -6</t>
  </si>
  <si>
    <t>Texas +4.5 3.3% play</t>
  </si>
  <si>
    <t>Missouri +10.5 POD</t>
  </si>
  <si>
    <t>UCLA/TX AM U55 2.2%</t>
  </si>
  <si>
    <t>Houston +12.5</t>
  </si>
  <si>
    <t>Auburn +8</t>
  </si>
  <si>
    <t>Wyoming +10</t>
  </si>
  <si>
    <t>Army +15 NCAAF POD</t>
  </si>
  <si>
    <t>South Carolina/Vanderbilt U42.5</t>
  </si>
  <si>
    <t>FIU +9</t>
  </si>
  <si>
    <t>Hawaii +20.5</t>
  </si>
  <si>
    <t>2016-17</t>
  </si>
  <si>
    <r>
      <t>I have tried to make this as close to comparing your investment with what good growth stock mutual funds will do over the long term which is 10-12% based on the market average.  This example makes the asusmption that you have the</t>
    </r>
    <r>
      <rPr>
        <b/>
        <sz val="11"/>
        <rFont val="Calibri"/>
        <family val="2"/>
        <scheme val="minor"/>
      </rPr>
      <t xml:space="preserve"> same starting bank roll each year.</t>
    </r>
    <r>
      <rPr>
        <sz val="11"/>
        <rFont val="Calibri"/>
        <family val="2"/>
        <scheme val="minor"/>
      </rPr>
      <t xml:space="preserve">  If you reinvest your bankroll yearly and add the additional yearly investment which is typically what you would do in a 401K.  You end up with much </t>
    </r>
    <r>
      <rPr>
        <b/>
        <sz val="11"/>
        <rFont val="Calibri"/>
        <family val="2"/>
        <scheme val="minor"/>
      </rPr>
      <t xml:space="preserve">more profit which is shown to the right.  </t>
    </r>
    <r>
      <rPr>
        <sz val="11"/>
        <rFont val="Calibri"/>
        <family val="2"/>
        <scheme val="minor"/>
      </rPr>
      <t xml:space="preserve">The magic of </t>
    </r>
    <r>
      <rPr>
        <b/>
        <sz val="11"/>
        <rFont val="Calibri"/>
        <family val="2"/>
        <scheme val="minor"/>
      </rPr>
      <t>compounding interest</t>
    </r>
    <r>
      <rPr>
        <sz val="11"/>
        <rFont val="Calibri"/>
        <family val="2"/>
        <scheme val="minor"/>
      </rPr>
      <t>!</t>
    </r>
  </si>
  <si>
    <t>Re-investing yearly profit and adding years bank roll</t>
  </si>
  <si>
    <t>Net profit</t>
  </si>
  <si>
    <t>Georgia +3.5  POD</t>
  </si>
  <si>
    <t>UMASS +2.5</t>
  </si>
  <si>
    <t>Clemson +8.5 / Michigan St -0.5</t>
  </si>
  <si>
    <t>Oregon -1.5</t>
  </si>
  <si>
    <t>Ole MIss -14.5</t>
  </si>
  <si>
    <t>Charlotte +8.5</t>
  </si>
  <si>
    <t>BYU -3 -120 BUY 1/2 - 3%</t>
  </si>
  <si>
    <t>WISCONSIN +10.5</t>
  </si>
  <si>
    <t>Duke +20</t>
  </si>
  <si>
    <t>Arkansas +6 POD</t>
  </si>
  <si>
    <t>FSU +1 / TENN 0.5</t>
  </si>
  <si>
    <t>Akron +6</t>
  </si>
  <si>
    <t>Vanderbilt +8</t>
  </si>
  <si>
    <t>Okl State +9</t>
  </si>
  <si>
    <t>LSU/AUBURN UNDER 44.5</t>
  </si>
  <si>
    <t>Ark +210</t>
  </si>
  <si>
    <t>USC/UTAH Under 46.5</t>
  </si>
  <si>
    <t>Georgia Tech +10</t>
  </si>
  <si>
    <t>South Carolina +7 POD</t>
  </si>
  <si>
    <t>Mich St pk / Texas A&amp;amp;M -1</t>
  </si>
  <si>
    <t>Maryland -1</t>
  </si>
  <si>
    <t>Virginia Tech +1.5</t>
  </si>
  <si>
    <t>Miss State +3 4.4%</t>
  </si>
  <si>
    <t>Vanderbilt/Kentucky U52</t>
  </si>
  <si>
    <t>Arkansas +14</t>
  </si>
  <si>
    <t>/ Stanford -1 / Kansas St -1.5</t>
  </si>
  <si>
    <t>New Mexico +17.5</t>
  </si>
  <si>
    <t>LA Tech +125</t>
  </si>
  <si>
    <t>San Diego State -15.5 1.1% Free Play</t>
  </si>
  <si>
    <t>Arkansas State +8</t>
  </si>
  <si>
    <t>BYU +7 3.3% PLAY</t>
  </si>
  <si>
    <t>North Carolina +7.5</t>
  </si>
  <si>
    <t>Nebraska -3 5.5% POD</t>
  </si>
  <si>
    <t>Kansas State +10.5</t>
  </si>
  <si>
    <t>Arkansas +7</t>
  </si>
  <si>
    <t>Temple +10 w/W.Kty +8.5</t>
  </si>
  <si>
    <t>MISS ST +7.5</t>
  </si>
  <si>
    <t>TCU +6.5 5.5% POD</t>
  </si>
  <si>
    <t>Navy +130</t>
  </si>
  <si>
    <t>LSU -0.5 / Colorado +8</t>
  </si>
  <si>
    <t>Oregon St +36.5</t>
  </si>
  <si>
    <t>Uconn / UCF Under 48</t>
  </si>
  <si>
    <t>East Carolina +2</t>
  </si>
  <si>
    <t>Hawaii +17</t>
  </si>
  <si>
    <t>TCU +210</t>
  </si>
  <si>
    <t>Arizona State +7.5</t>
  </si>
  <si>
    <t>Oregon +102</t>
  </si>
  <si>
    <t>Iowa State +21</t>
  </si>
  <si>
    <t>UCLA / Col Under 58</t>
  </si>
  <si>
    <t>Cinci +7.5 3.3% play</t>
  </si>
  <si>
    <t>Miami -1.5 5.5% NCAAF POD</t>
  </si>
  <si>
    <t>Ole MIss +10.5 / Nebraska +15.5 4.4% Teaser</t>
  </si>
  <si>
    <t>TEXAS +155 2.5% PLAY</t>
  </si>
  <si>
    <t>Michigan State +24.5 3.3%</t>
  </si>
  <si>
    <t>Connecticut +7 2.2% play</t>
  </si>
  <si>
    <t>DUKE/GA TECH UNDER 51 3.3% PLAY</t>
  </si>
  <si>
    <t>Hawaii/New Mexico Over 63.5 2.2% play</t>
  </si>
  <si>
    <t>Mich St +1475 0.25%</t>
  </si>
  <si>
    <t>GA Southern +6 3.3% play</t>
  </si>
  <si>
    <t>FIU +17 1.1% FREE PLAY</t>
  </si>
  <si>
    <t>unc</t>
  </si>
  <si>
    <t>duke</t>
  </si>
  <si>
    <t>laf</t>
  </si>
  <si>
    <t>ga south</t>
  </si>
  <si>
    <t>utah</t>
  </si>
  <si>
    <t>asu</t>
  </si>
  <si>
    <t>Northern Illinois pk</t>
  </si>
  <si>
    <t>Navy -2</t>
  </si>
  <si>
    <t>South Florida -3</t>
  </si>
  <si>
    <t>ARKANSAS +7</t>
  </si>
  <si>
    <t>APP ST +7.5 / NEBRASKA -0.5</t>
  </si>
  <si>
    <t>TULANE +25</t>
  </si>
  <si>
    <t>BC +21</t>
  </si>
  <si>
    <t>IOWA +7.5</t>
  </si>
  <si>
    <t>Georgia +4 / Northwestern +12</t>
  </si>
  <si>
    <t>NC STATE +189</t>
  </si>
  <si>
    <t>TULANE +17</t>
  </si>
  <si>
    <t>LSU +7.5</t>
  </si>
  <si>
    <t>KANSAS STATE -3</t>
  </si>
  <si>
    <t>North Carolina -10</t>
  </si>
  <si>
    <t>Missouri +220</t>
  </si>
  <si>
    <t>Syracuse +28</t>
  </si>
  <si>
    <t>IOWA +255</t>
  </si>
  <si>
    <t>Arkansas State +8.5</t>
  </si>
  <si>
    <t>California +146</t>
  </si>
  <si>
    <t>Ohio State +1 w/ Michigan St +17.5</t>
  </si>
  <si>
    <t>Oregon State +125</t>
  </si>
  <si>
    <t>IOWA -1.5 2.2% PLAY</t>
  </si>
  <si>
    <t>Air Force +8.5</t>
  </si>
  <si>
    <t>Kentucky +26</t>
  </si>
  <si>
    <t>AUBURN/ALABA U47.5</t>
  </si>
  <si>
    <t>LSU -1 / Arkansas -1.5</t>
  </si>
  <si>
    <t>Toledo +9 3.3%</t>
  </si>
  <si>
    <t>Toledo +290</t>
  </si>
  <si>
    <t>Texas -3 4.4% POD</t>
  </si>
  <si>
    <t>Hawaii -3</t>
  </si>
  <si>
    <t>Lafayette +23</t>
  </si>
  <si>
    <t>UCLA +18.5 / FLORIDA +20.5</t>
  </si>
  <si>
    <t>Kansas State -1.5</t>
  </si>
  <si>
    <t>VANDERBILT +320</t>
  </si>
  <si>
    <t>SMU +410</t>
  </si>
  <si>
    <t>Northwestern -1.5</t>
  </si>
  <si>
    <t>Temple +130</t>
  </si>
  <si>
    <t>FLORIDA +24</t>
  </si>
  <si>
    <t>SD State / Wyoming Under 59.5</t>
  </si>
  <si>
    <t>Penn State +3.5</t>
  </si>
  <si>
    <t>Virginia Tech +10.5</t>
  </si>
  <si>
    <t>Colorado +8</t>
  </si>
  <si>
    <t>Ohio +18</t>
  </si>
  <si>
    <t>Army +225</t>
  </si>
  <si>
    <t>Western Kentucky -6.5</t>
  </si>
  <si>
    <t>Central Michigan +14</t>
  </si>
  <si>
    <t>UTSA +7.5 4.4% POD</t>
  </si>
  <si>
    <t>Houston -4 2.2%</t>
  </si>
  <si>
    <t>Lafayette/ Smiss O58.5</t>
  </si>
  <si>
    <t>Boston College +2.5 POD</t>
  </si>
  <si>
    <t>VANDERBILT +6</t>
  </si>
  <si>
    <t>MTSU -7</t>
  </si>
  <si>
    <t>ohio/troy under 50</t>
  </si>
  <si>
    <t>LATech/Navy Over 67.5 POD</t>
  </si>
  <si>
    <t>LA Tech -6.5</t>
  </si>
  <si>
    <t>Army -10</t>
  </si>
  <si>
    <t>Minnesota +10 POD</t>
  </si>
  <si>
    <t>Wake Forest +350</t>
  </si>
  <si>
    <t>Georgia pk</t>
  </si>
  <si>
    <t>South Alabama +435</t>
  </si>
  <si>
    <t>FSU +7 5.5% POD</t>
  </si>
  <si>
    <t>South Carolina +10 POD</t>
  </si>
  <si>
    <t>Arkansas +7 4.4% play</t>
  </si>
  <si>
    <t>Miami -2.5 POD</t>
  </si>
  <si>
    <t>Pittsburgh -4.5 3.3% play</t>
  </si>
  <si>
    <t>Colorado -3</t>
  </si>
  <si>
    <t>UNC +8.5 / Tenn -1</t>
  </si>
  <si>
    <t>Clemson +130 POD</t>
  </si>
  <si>
    <t>Alabama -14</t>
  </si>
  <si>
    <t>Kentucky +145</t>
  </si>
  <si>
    <t>Auburn +120 POD</t>
  </si>
  <si>
    <t>Penn State +7.5</t>
  </si>
  <si>
    <t xml:space="preserve">Iowa/Florida Under 40.5 </t>
  </si>
  <si>
    <t xml:space="preserve">Wisconsin -8 </t>
  </si>
  <si>
    <t>Clemson +7 POD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</si>
</sst>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_);[Red]\(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8" fontId="5" fillId="4" borderId="0" xfId="0" applyNumberFormat="1" applyFont="1" applyFill="1" applyAlignment="1">
      <alignment horizontal="center" vertical="center"/>
    </xf>
    <xf numFmtId="10" fontId="5" fillId="5" borderId="0" xfId="0" applyNumberFormat="1" applyFont="1" applyFill="1" applyAlignment="1">
      <alignment horizontal="center" vertical="center"/>
    </xf>
    <xf numFmtId="14" fontId="0" fillId="0" borderId="0" xfId="0" applyNumberFormat="1"/>
    <xf numFmtId="10" fontId="0" fillId="0" borderId="0" xfId="0" applyNumberFormat="1"/>
    <xf numFmtId="2" fontId="0" fillId="0" borderId="0" xfId="0" applyNumberFormat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8" fontId="6" fillId="4" borderId="0" xfId="0" applyNumberFormat="1" applyFont="1" applyFill="1" applyAlignment="1">
      <alignment horizontal="center" vertical="center"/>
    </xf>
    <xf numFmtId="10" fontId="4" fillId="5" borderId="0" xfId="0" applyNumberFormat="1" applyFon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8" fontId="6" fillId="4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8" fontId="2" fillId="8" borderId="0" xfId="0" applyNumberFormat="1" applyFont="1" applyFill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5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40" fontId="0" fillId="0" borderId="0" xfId="0" applyNumberFormat="1"/>
    <xf numFmtId="165" fontId="0" fillId="0" borderId="0" xfId="0" applyNumberFormat="1"/>
    <xf numFmtId="0" fontId="6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164" fontId="2" fillId="0" borderId="0" xfId="0" applyNumberFormat="1" applyFont="1" applyFill="1" applyAlignment="1">
      <alignment horizontal="center" vertical="center"/>
    </xf>
    <xf numFmtId="0" fontId="0" fillId="0" borderId="0" xfId="0" applyAlignment="1"/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2" fillId="8" borderId="0" xfId="0" applyNumberFormat="1" applyFont="1" applyFill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3"/>
  <sheetViews>
    <sheetView tabSelected="1" workbookViewId="0">
      <selection activeCell="L19" sqref="L19"/>
    </sheetView>
  </sheetViews>
  <sheetFormatPr defaultRowHeight="15" x14ac:dyDescent="0.25"/>
  <cols>
    <col min="1" max="1" width="9.140625" customWidth="1"/>
    <col min="3" max="3" width="16.5703125" bestFit="1" customWidth="1"/>
    <col min="4" max="4" width="28.42578125" customWidth="1"/>
    <col min="5" max="5" width="11.85546875" customWidth="1"/>
    <col min="6" max="6" width="15.85546875" customWidth="1"/>
    <col min="7" max="7" width="8.85546875" customWidth="1"/>
    <col min="9" max="9" width="12.140625" bestFit="1" customWidth="1"/>
    <col min="10" max="10" width="0.42578125" customWidth="1"/>
    <col min="11" max="11" width="22.28515625" customWidth="1"/>
    <col min="12" max="12" width="17.28515625" customWidth="1"/>
  </cols>
  <sheetData>
    <row r="1" spans="1:12" ht="47.25" customHeight="1" thickBot="1" x14ac:dyDescent="0.3">
      <c r="A1" s="33" t="s">
        <v>0</v>
      </c>
      <c r="B1" s="34"/>
      <c r="C1" s="35"/>
      <c r="D1" s="48" t="s">
        <v>1237</v>
      </c>
      <c r="E1" s="49"/>
      <c r="F1" s="50"/>
      <c r="G1" s="36">
        <v>100000</v>
      </c>
      <c r="H1" s="37"/>
      <c r="I1" s="38"/>
      <c r="J1" s="12"/>
      <c r="K1" s="22" t="s">
        <v>1270</v>
      </c>
      <c r="L1" s="21" t="s">
        <v>1271</v>
      </c>
    </row>
    <row r="2" spans="1:12" ht="18.75" customHeight="1" x14ac:dyDescent="0.25">
      <c r="A2" s="1" t="s">
        <v>1268</v>
      </c>
      <c r="B2" s="2">
        <f>I12</f>
        <v>0.34210000000000002</v>
      </c>
      <c r="C2" s="3"/>
      <c r="D2" s="39">
        <f>G1*B2</f>
        <v>34210</v>
      </c>
      <c r="E2" s="40"/>
      <c r="F2" s="57" t="s">
        <v>1269</v>
      </c>
      <c r="G2" s="58"/>
      <c r="H2" s="58"/>
      <c r="I2" s="59"/>
      <c r="J2" s="18"/>
      <c r="K2" s="23">
        <f>(K3+G1)*(1+B2)</f>
        <v>3484110.5051730983</v>
      </c>
      <c r="L2" s="24">
        <f>K2-(G1*8)</f>
        <v>2684110.5051730983</v>
      </c>
    </row>
    <row r="3" spans="1:12" ht="20.25" customHeight="1" x14ac:dyDescent="0.25">
      <c r="A3" s="1" t="s">
        <v>1</v>
      </c>
      <c r="B3" s="2">
        <v>2.0899999999999998E-2</v>
      </c>
      <c r="C3" s="3"/>
      <c r="D3" s="39">
        <f>G1*B3</f>
        <v>2090</v>
      </c>
      <c r="E3" s="39"/>
      <c r="F3" s="60"/>
      <c r="G3" s="61"/>
      <c r="H3" s="61"/>
      <c r="I3" s="62"/>
      <c r="J3" s="18"/>
      <c r="K3" s="23">
        <f>(K4+G1)*(1+B3)</f>
        <v>2496014.0862626466</v>
      </c>
      <c r="L3" s="24">
        <f>K3-(G1*7)</f>
        <v>1796014.0862626466</v>
      </c>
    </row>
    <row r="4" spans="1:12" ht="24" customHeight="1" x14ac:dyDescent="0.25">
      <c r="A4" s="1" t="s">
        <v>2</v>
      </c>
      <c r="B4" s="2">
        <v>0.69368909999999995</v>
      </c>
      <c r="C4" s="3"/>
      <c r="D4" s="39">
        <f>G1*B4</f>
        <v>69368.909999999989</v>
      </c>
      <c r="E4" s="39"/>
      <c r="F4" s="60"/>
      <c r="G4" s="61"/>
      <c r="H4" s="61"/>
      <c r="I4" s="62"/>
      <c r="J4" s="18"/>
      <c r="K4" s="23">
        <f>(K5+G1)*(1+B4)</f>
        <v>2344915.3553361217</v>
      </c>
      <c r="L4" s="24">
        <f>K4-(G1*6)</f>
        <v>1744915.3553361217</v>
      </c>
    </row>
    <row r="5" spans="1:12" ht="21" customHeight="1" x14ac:dyDescent="0.25">
      <c r="A5" s="1" t="s">
        <v>3</v>
      </c>
      <c r="B5" s="2">
        <v>0.4015743</v>
      </c>
      <c r="C5" s="3"/>
      <c r="D5" s="39">
        <f>G1*B5</f>
        <v>40157.43</v>
      </c>
      <c r="E5" s="39"/>
      <c r="F5" s="60"/>
      <c r="G5" s="61"/>
      <c r="H5" s="61"/>
      <c r="I5" s="62"/>
      <c r="J5" s="18"/>
      <c r="K5" s="23">
        <f>(K6+G1)*(1+B5)</f>
        <v>1284501.6510622415</v>
      </c>
      <c r="L5" s="24">
        <f>K5-(G1*5)</f>
        <v>784501.65106224152</v>
      </c>
    </row>
    <row r="6" spans="1:12" ht="21" customHeight="1" x14ac:dyDescent="0.25">
      <c r="A6" s="1" t="s">
        <v>4</v>
      </c>
      <c r="B6" s="2">
        <v>0.1528004</v>
      </c>
      <c r="C6" s="3"/>
      <c r="D6" s="39">
        <f>G1*B6</f>
        <v>15280.04</v>
      </c>
      <c r="E6" s="39"/>
      <c r="F6" s="60"/>
      <c r="G6" s="61"/>
      <c r="H6" s="61"/>
      <c r="I6" s="62"/>
      <c r="J6" s="18"/>
      <c r="K6" s="23">
        <f>(K7+G1)*(1+B6)</f>
        <v>816470.60813132883</v>
      </c>
      <c r="L6" s="24">
        <f>K6-(G1*4)</f>
        <v>416470.60813132883</v>
      </c>
    </row>
    <row r="7" spans="1:12" ht="21.75" customHeight="1" x14ac:dyDescent="0.25">
      <c r="A7" s="1" t="s">
        <v>5</v>
      </c>
      <c r="B7" s="2">
        <v>1.7712672</v>
      </c>
      <c r="C7" s="3"/>
      <c r="D7" s="39">
        <f>G1*B7</f>
        <v>177126.72</v>
      </c>
      <c r="E7" s="39"/>
      <c r="F7" s="60"/>
      <c r="G7" s="61"/>
      <c r="H7" s="61"/>
      <c r="I7" s="62"/>
      <c r="J7" s="18"/>
      <c r="K7" s="23">
        <f>(K8+G1)*2.7713</f>
        <v>608249.7613041501</v>
      </c>
      <c r="L7" s="24">
        <f>K7-(G1*3)</f>
        <v>308249.7613041501</v>
      </c>
    </row>
    <row r="8" spans="1:12" ht="22.5" customHeight="1" x14ac:dyDescent="0.25">
      <c r="A8" s="1" t="s">
        <v>6</v>
      </c>
      <c r="B8" s="4">
        <v>-0.30995450000000002</v>
      </c>
      <c r="C8" s="3"/>
      <c r="D8" s="39">
        <f>G1*B8</f>
        <v>-30995.45</v>
      </c>
      <c r="E8" s="39"/>
      <c r="F8" s="60"/>
      <c r="G8" s="61"/>
      <c r="H8" s="61"/>
      <c r="I8" s="62"/>
      <c r="J8" s="18"/>
      <c r="K8" s="23">
        <f>K9*0.69</f>
        <v>119481.7455</v>
      </c>
      <c r="L8" s="24">
        <f>K8-(G1*2)</f>
        <v>-80518.254499999995</v>
      </c>
    </row>
    <row r="9" spans="1:12" ht="28.5" customHeight="1" thickBot="1" x14ac:dyDescent="0.3">
      <c r="A9" s="1" t="s">
        <v>7</v>
      </c>
      <c r="B9" s="2">
        <v>0.73161949999999998</v>
      </c>
      <c r="C9" s="3"/>
      <c r="D9" s="39">
        <f>G1*B9</f>
        <v>73161.95</v>
      </c>
      <c r="E9" s="39"/>
      <c r="F9" s="63"/>
      <c r="G9" s="64"/>
      <c r="H9" s="64"/>
      <c r="I9" s="65"/>
      <c r="J9" s="18"/>
      <c r="K9" s="25">
        <f>G1+D9</f>
        <v>173161.95</v>
      </c>
      <c r="L9" s="26">
        <f>K9-G1</f>
        <v>73161.950000000012</v>
      </c>
    </row>
    <row r="10" spans="1:12" ht="15.75" x14ac:dyDescent="0.25">
      <c r="A10" s="53" t="s">
        <v>8</v>
      </c>
      <c r="B10" s="54"/>
      <c r="C10" s="5">
        <f>AVERAGE(B2:B9)</f>
        <v>0.47549949999999996</v>
      </c>
      <c r="D10" s="55" t="s">
        <v>1238</v>
      </c>
      <c r="E10" s="56"/>
      <c r="F10" s="20">
        <f>SUM(D2:E9)</f>
        <v>380399.6</v>
      </c>
      <c r="G10" s="19"/>
      <c r="H10" s="19"/>
      <c r="I10" s="19"/>
      <c r="J10" s="12">
        <v>100000</v>
      </c>
    </row>
    <row r="11" spans="1:12" ht="21" x14ac:dyDescent="0.25">
      <c r="A11" s="44" t="s">
        <v>9</v>
      </c>
      <c r="B11" s="44"/>
      <c r="C11" s="44"/>
      <c r="D11" s="44"/>
      <c r="E11" s="44"/>
      <c r="F11" s="44"/>
      <c r="G11" s="44"/>
      <c r="H11" s="44"/>
      <c r="I11" s="44"/>
      <c r="J11" s="12">
        <v>100000</v>
      </c>
    </row>
    <row r="12" spans="1:12" ht="15.75" x14ac:dyDescent="0.25">
      <c r="A12" s="51" t="s">
        <v>10</v>
      </c>
      <c r="B12" s="51"/>
      <c r="C12" s="6">
        <f>SUM(I13:I181)</f>
        <v>34210</v>
      </c>
      <c r="D12" s="52" t="s">
        <v>11</v>
      </c>
      <c r="E12" s="52"/>
      <c r="F12" s="52"/>
      <c r="G12" s="52"/>
      <c r="H12" s="52"/>
      <c r="I12" s="7">
        <f>C12/J12</f>
        <v>0.34210000000000002</v>
      </c>
      <c r="J12" s="12">
        <v>100000</v>
      </c>
    </row>
    <row r="13" spans="1:12" x14ac:dyDescent="0.25">
      <c r="E13" s="8"/>
      <c r="J13" s="12">
        <v>100000</v>
      </c>
    </row>
    <row r="14" spans="1:12" x14ac:dyDescent="0.25">
      <c r="B14" t="s">
        <v>12</v>
      </c>
      <c r="C14" t="s">
        <v>13</v>
      </c>
      <c r="D14" t="s">
        <v>1412</v>
      </c>
      <c r="E14" s="8">
        <v>42744</v>
      </c>
      <c r="F14">
        <v>5.5</v>
      </c>
      <c r="G14">
        <v>-1.1000000000000001</v>
      </c>
      <c r="H14" t="s">
        <v>15</v>
      </c>
      <c r="I14" s="11">
        <v>5000</v>
      </c>
      <c r="J14" s="12"/>
    </row>
    <row r="15" spans="1:12" x14ac:dyDescent="0.25">
      <c r="B15" t="s">
        <v>12</v>
      </c>
      <c r="C15" t="s">
        <v>13</v>
      </c>
      <c r="D15" t="s">
        <v>1411</v>
      </c>
      <c r="E15" s="8">
        <v>42737</v>
      </c>
      <c r="F15">
        <v>2.2000000000000002</v>
      </c>
      <c r="G15">
        <v>-1.1000000000000001</v>
      </c>
      <c r="H15" t="s">
        <v>20</v>
      </c>
      <c r="I15" s="11">
        <v>0</v>
      </c>
      <c r="J15" s="12"/>
    </row>
    <row r="16" spans="1:12" x14ac:dyDescent="0.25">
      <c r="B16" t="s">
        <v>12</v>
      </c>
      <c r="C16" t="s">
        <v>29</v>
      </c>
      <c r="D16" t="s">
        <v>1410</v>
      </c>
      <c r="E16" s="8">
        <v>42737</v>
      </c>
      <c r="F16">
        <v>3.3</v>
      </c>
      <c r="G16">
        <v>-1.1000000000000001</v>
      </c>
      <c r="H16" t="s">
        <v>15</v>
      </c>
      <c r="I16" s="11">
        <v>3000</v>
      </c>
      <c r="J16" s="12"/>
      <c r="K16" s="11"/>
    </row>
    <row r="17" spans="2:10" x14ac:dyDescent="0.25">
      <c r="B17" t="s">
        <v>12</v>
      </c>
      <c r="C17" t="s">
        <v>41</v>
      </c>
      <c r="D17" t="s">
        <v>1408</v>
      </c>
      <c r="E17" s="8">
        <v>42737</v>
      </c>
      <c r="F17">
        <v>5.5</v>
      </c>
      <c r="G17">
        <v>1.2</v>
      </c>
      <c r="H17" t="s">
        <v>17</v>
      </c>
      <c r="I17" s="11">
        <v>-5500</v>
      </c>
      <c r="J17" s="12"/>
    </row>
    <row r="18" spans="2:10" x14ac:dyDescent="0.25">
      <c r="B18" t="s">
        <v>12</v>
      </c>
      <c r="C18" t="s">
        <v>13</v>
      </c>
      <c r="D18" t="s">
        <v>1409</v>
      </c>
      <c r="E18" s="8">
        <v>42737</v>
      </c>
      <c r="F18">
        <v>3.3</v>
      </c>
      <c r="G18">
        <v>-1.1000000000000001</v>
      </c>
      <c r="H18" t="s">
        <v>15</v>
      </c>
      <c r="I18" s="11">
        <v>3000</v>
      </c>
      <c r="J18" s="12"/>
    </row>
    <row r="19" spans="2:10" x14ac:dyDescent="0.25">
      <c r="B19" t="s">
        <v>12</v>
      </c>
      <c r="C19" t="s">
        <v>41</v>
      </c>
      <c r="D19" t="s">
        <v>1405</v>
      </c>
      <c r="E19" s="8">
        <v>42735</v>
      </c>
      <c r="F19">
        <v>5.5</v>
      </c>
      <c r="G19">
        <v>1.3</v>
      </c>
      <c r="H19" t="s">
        <v>15</v>
      </c>
      <c r="I19" s="11">
        <v>7150</v>
      </c>
      <c r="J19" s="12"/>
    </row>
    <row r="20" spans="2:10" x14ac:dyDescent="0.25">
      <c r="B20" t="s">
        <v>12</v>
      </c>
      <c r="C20" t="s">
        <v>13</v>
      </c>
      <c r="D20" t="s">
        <v>1406</v>
      </c>
      <c r="E20" s="8">
        <v>42735</v>
      </c>
      <c r="F20">
        <v>2.2000000000000002</v>
      </c>
      <c r="G20">
        <v>-1.1000000000000001</v>
      </c>
      <c r="H20" t="s">
        <v>15</v>
      </c>
      <c r="I20" s="11">
        <v>2000</v>
      </c>
      <c r="J20" s="12"/>
    </row>
    <row r="21" spans="2:10" x14ac:dyDescent="0.25">
      <c r="B21" t="s">
        <v>12</v>
      </c>
      <c r="C21" t="s">
        <v>41</v>
      </c>
      <c r="D21" t="s">
        <v>1407</v>
      </c>
      <c r="E21" s="8">
        <v>42735</v>
      </c>
      <c r="F21">
        <v>2</v>
      </c>
      <c r="G21">
        <v>-1.1000000000000001</v>
      </c>
      <c r="H21" t="s">
        <v>17</v>
      </c>
      <c r="I21" s="11">
        <v>-2000</v>
      </c>
      <c r="J21" s="12"/>
    </row>
    <row r="22" spans="2:10" x14ac:dyDescent="0.25">
      <c r="B22" t="s">
        <v>12</v>
      </c>
      <c r="C22" t="s">
        <v>13</v>
      </c>
      <c r="D22" t="s">
        <v>923</v>
      </c>
      <c r="E22" s="8">
        <v>42735</v>
      </c>
      <c r="F22">
        <v>3</v>
      </c>
      <c r="G22">
        <v>-1.25</v>
      </c>
      <c r="H22" t="s">
        <v>15</v>
      </c>
      <c r="I22" s="11">
        <v>2400</v>
      </c>
      <c r="J22" s="12"/>
    </row>
    <row r="23" spans="2:10" x14ac:dyDescent="0.25">
      <c r="B23" t="s">
        <v>12</v>
      </c>
      <c r="C23" t="s">
        <v>26</v>
      </c>
      <c r="D23" t="s">
        <v>1404</v>
      </c>
      <c r="E23" s="8">
        <v>42734</v>
      </c>
      <c r="F23">
        <v>3.3</v>
      </c>
      <c r="G23">
        <v>-1.1000000000000001</v>
      </c>
      <c r="H23" t="s">
        <v>15</v>
      </c>
      <c r="I23" s="11">
        <v>3000</v>
      </c>
      <c r="J23" s="12"/>
    </row>
    <row r="24" spans="2:10" x14ac:dyDescent="0.25">
      <c r="B24" t="s">
        <v>12</v>
      </c>
      <c r="C24" t="s">
        <v>13</v>
      </c>
      <c r="D24" t="s">
        <v>1396</v>
      </c>
      <c r="E24" s="8">
        <v>42734</v>
      </c>
      <c r="F24">
        <v>3.3</v>
      </c>
      <c r="G24">
        <v>-1.1000000000000001</v>
      </c>
      <c r="H24" t="s">
        <v>15</v>
      </c>
      <c r="I24" s="11">
        <v>3000</v>
      </c>
      <c r="J24" s="12"/>
    </row>
    <row r="25" spans="2:10" x14ac:dyDescent="0.25">
      <c r="B25" t="s">
        <v>12</v>
      </c>
      <c r="C25" t="s">
        <v>41</v>
      </c>
      <c r="D25" t="s">
        <v>1397</v>
      </c>
      <c r="E25" s="8">
        <v>42734</v>
      </c>
      <c r="F25">
        <v>2</v>
      </c>
      <c r="G25">
        <v>-1.1000000000000001</v>
      </c>
      <c r="H25" t="s">
        <v>17</v>
      </c>
      <c r="I25" s="11">
        <v>-2000</v>
      </c>
      <c r="J25" s="12"/>
    </row>
    <row r="26" spans="2:10" x14ac:dyDescent="0.25">
      <c r="B26" t="s">
        <v>12</v>
      </c>
      <c r="C26" t="s">
        <v>13</v>
      </c>
      <c r="D26" t="s">
        <v>1398</v>
      </c>
      <c r="E26" s="8">
        <v>42734</v>
      </c>
      <c r="F26">
        <v>5.5</v>
      </c>
      <c r="G26">
        <v>-1.1000000000000001</v>
      </c>
      <c r="H26" t="s">
        <v>15</v>
      </c>
      <c r="I26" s="11">
        <v>5000</v>
      </c>
      <c r="J26" s="12"/>
    </row>
    <row r="27" spans="2:10" x14ac:dyDescent="0.25">
      <c r="B27" t="s">
        <v>12</v>
      </c>
      <c r="C27" t="s">
        <v>13</v>
      </c>
      <c r="D27" t="s">
        <v>1399</v>
      </c>
      <c r="E27" s="8">
        <v>42733</v>
      </c>
      <c r="F27">
        <v>5.5</v>
      </c>
      <c r="G27">
        <v>-1.1000000000000001</v>
      </c>
      <c r="H27" t="s">
        <v>15</v>
      </c>
      <c r="I27" s="11">
        <v>5000</v>
      </c>
      <c r="J27" s="12"/>
    </row>
    <row r="28" spans="2:10" x14ac:dyDescent="0.25">
      <c r="B28" t="s">
        <v>12</v>
      </c>
      <c r="C28" t="s">
        <v>13</v>
      </c>
      <c r="D28" t="s">
        <v>1400</v>
      </c>
      <c r="E28" s="8">
        <v>42733</v>
      </c>
      <c r="F28">
        <v>4.4000000000000004</v>
      </c>
      <c r="G28">
        <v>-1.1000000000000001</v>
      </c>
      <c r="H28" t="s">
        <v>17</v>
      </c>
      <c r="I28" s="11">
        <v>-4400</v>
      </c>
      <c r="J28" s="12"/>
    </row>
    <row r="29" spans="2:10" x14ac:dyDescent="0.25">
      <c r="B29" t="s">
        <v>12</v>
      </c>
      <c r="C29" t="s">
        <v>13</v>
      </c>
      <c r="D29" t="s">
        <v>1401</v>
      </c>
      <c r="E29" s="8">
        <v>42732</v>
      </c>
      <c r="F29">
        <v>5.5</v>
      </c>
      <c r="G29">
        <v>-1.1000000000000001</v>
      </c>
      <c r="H29" t="s">
        <v>15</v>
      </c>
      <c r="I29" s="11">
        <v>5000</v>
      </c>
      <c r="J29" s="12"/>
    </row>
    <row r="30" spans="2:10" x14ac:dyDescent="0.25">
      <c r="B30" t="s">
        <v>12</v>
      </c>
      <c r="C30" t="s">
        <v>13</v>
      </c>
      <c r="D30" t="s">
        <v>1402</v>
      </c>
      <c r="E30" s="8">
        <v>42732</v>
      </c>
      <c r="F30">
        <v>3.3</v>
      </c>
      <c r="G30">
        <v>-1.1000000000000001</v>
      </c>
      <c r="H30" t="s">
        <v>17</v>
      </c>
      <c r="I30" s="11">
        <v>-3300</v>
      </c>
      <c r="J30" s="12"/>
    </row>
    <row r="31" spans="2:10" x14ac:dyDescent="0.25">
      <c r="B31" t="s">
        <v>12</v>
      </c>
      <c r="C31" t="s">
        <v>13</v>
      </c>
      <c r="D31" t="s">
        <v>1403</v>
      </c>
      <c r="E31" s="8">
        <v>42732</v>
      </c>
      <c r="F31">
        <v>2.2000000000000002</v>
      </c>
      <c r="G31">
        <v>-1.1000000000000001</v>
      </c>
      <c r="H31" t="s">
        <v>17</v>
      </c>
      <c r="I31" s="11">
        <v>-2200</v>
      </c>
      <c r="J31" s="12"/>
    </row>
    <row r="32" spans="2:10" x14ac:dyDescent="0.25">
      <c r="B32" t="s">
        <v>12</v>
      </c>
      <c r="C32" t="s">
        <v>41</v>
      </c>
      <c r="D32" t="s">
        <v>1393</v>
      </c>
      <c r="E32" s="8">
        <v>42731</v>
      </c>
      <c r="F32">
        <v>3.3</v>
      </c>
      <c r="G32">
        <v>-1.1000000000000001</v>
      </c>
      <c r="H32" t="s">
        <v>17</v>
      </c>
      <c r="I32" s="11">
        <v>-3300</v>
      </c>
      <c r="J32" s="12"/>
    </row>
    <row r="33" spans="2:10" x14ac:dyDescent="0.25">
      <c r="B33" t="s">
        <v>12</v>
      </c>
      <c r="C33" t="s">
        <v>13</v>
      </c>
      <c r="D33" t="s">
        <v>1394</v>
      </c>
      <c r="E33" s="8">
        <v>42731</v>
      </c>
      <c r="F33">
        <v>5.5</v>
      </c>
      <c r="G33">
        <v>-1.1000000000000001</v>
      </c>
      <c r="H33" t="s">
        <v>15</v>
      </c>
      <c r="I33" s="11">
        <v>5000</v>
      </c>
      <c r="J33" s="12"/>
    </row>
    <row r="34" spans="2:10" x14ac:dyDescent="0.25">
      <c r="B34" t="s">
        <v>12</v>
      </c>
      <c r="C34" t="s">
        <v>41</v>
      </c>
      <c r="D34" t="s">
        <v>1395</v>
      </c>
      <c r="E34" s="8">
        <v>42731</v>
      </c>
      <c r="F34">
        <v>2.5</v>
      </c>
      <c r="G34">
        <v>3.5</v>
      </c>
      <c r="H34" t="s">
        <v>15</v>
      </c>
      <c r="I34" s="11">
        <v>8750</v>
      </c>
      <c r="J34" s="12"/>
    </row>
    <row r="35" spans="2:10" x14ac:dyDescent="0.25">
      <c r="B35" t="s">
        <v>12</v>
      </c>
      <c r="C35" t="s">
        <v>13</v>
      </c>
      <c r="D35" t="s">
        <v>1387</v>
      </c>
      <c r="E35" s="8">
        <v>42730</v>
      </c>
      <c r="F35">
        <v>5.5</v>
      </c>
      <c r="G35">
        <v>-1.1000000000000001</v>
      </c>
      <c r="H35" t="s">
        <v>15</v>
      </c>
      <c r="I35" s="11">
        <v>5000</v>
      </c>
      <c r="J35" s="12"/>
    </row>
    <row r="36" spans="2:10" x14ac:dyDescent="0.25">
      <c r="B36" t="s">
        <v>12</v>
      </c>
      <c r="C36" t="s">
        <v>13</v>
      </c>
      <c r="D36" t="s">
        <v>1388</v>
      </c>
      <c r="E36" s="8">
        <v>42730</v>
      </c>
      <c r="F36">
        <v>2.2000000000000002</v>
      </c>
      <c r="G36">
        <v>-1.1000000000000001</v>
      </c>
      <c r="H36" t="s">
        <v>17</v>
      </c>
      <c r="I36" s="11">
        <v>-2200</v>
      </c>
      <c r="J36" s="12"/>
    </row>
    <row r="37" spans="2:10" x14ac:dyDescent="0.25">
      <c r="B37" t="s">
        <v>12</v>
      </c>
      <c r="C37" t="s">
        <v>13</v>
      </c>
      <c r="D37" t="s">
        <v>1389</v>
      </c>
      <c r="E37" s="8">
        <v>42728</v>
      </c>
      <c r="F37">
        <v>3.3</v>
      </c>
      <c r="G37">
        <v>-1.1000000000000001</v>
      </c>
      <c r="H37" t="s">
        <v>17</v>
      </c>
      <c r="I37" s="11">
        <v>-3300</v>
      </c>
      <c r="J37" s="12"/>
    </row>
    <row r="38" spans="2:10" x14ac:dyDescent="0.25">
      <c r="B38" t="s">
        <v>12</v>
      </c>
      <c r="C38" t="s">
        <v>29</v>
      </c>
      <c r="D38" t="s">
        <v>1390</v>
      </c>
      <c r="E38" s="8">
        <v>42727</v>
      </c>
      <c r="F38">
        <v>2.2000000000000002</v>
      </c>
      <c r="G38">
        <v>-1.1000000000000001</v>
      </c>
      <c r="H38" t="s">
        <v>17</v>
      </c>
      <c r="I38" s="11">
        <v>-2200</v>
      </c>
      <c r="J38" s="12"/>
    </row>
    <row r="39" spans="2:10" x14ac:dyDescent="0.25">
      <c r="B39" t="s">
        <v>12</v>
      </c>
      <c r="C39" t="s">
        <v>29</v>
      </c>
      <c r="D39" t="s">
        <v>1391</v>
      </c>
      <c r="E39" s="8">
        <v>42727</v>
      </c>
      <c r="F39">
        <v>4.4000000000000004</v>
      </c>
      <c r="G39">
        <v>-1.1000000000000001</v>
      </c>
      <c r="H39" t="s">
        <v>15</v>
      </c>
      <c r="I39" s="11">
        <v>4000</v>
      </c>
      <c r="J39" s="12"/>
    </row>
    <row r="40" spans="2:10" x14ac:dyDescent="0.25">
      <c r="B40" t="s">
        <v>12</v>
      </c>
      <c r="C40" t="s">
        <v>13</v>
      </c>
      <c r="D40" t="s">
        <v>1392</v>
      </c>
      <c r="E40" s="8">
        <v>42726</v>
      </c>
      <c r="F40">
        <v>2.2000000000000002</v>
      </c>
      <c r="G40">
        <v>-1.1000000000000001</v>
      </c>
      <c r="H40" t="s">
        <v>17</v>
      </c>
      <c r="I40" s="11">
        <v>-2200</v>
      </c>
      <c r="J40" s="12"/>
    </row>
    <row r="41" spans="2:10" x14ac:dyDescent="0.25">
      <c r="B41" t="s">
        <v>12</v>
      </c>
      <c r="C41" t="s">
        <v>13</v>
      </c>
      <c r="D41" t="s">
        <v>1263</v>
      </c>
      <c r="E41" s="8">
        <v>42725</v>
      </c>
      <c r="F41">
        <v>3.3</v>
      </c>
      <c r="G41">
        <v>-1.1000000000000001</v>
      </c>
      <c r="H41" t="s">
        <v>15</v>
      </c>
      <c r="I41" s="27">
        <v>3000</v>
      </c>
      <c r="J41" s="12"/>
    </row>
    <row r="42" spans="2:10" x14ac:dyDescent="0.25">
      <c r="B42" t="s">
        <v>12</v>
      </c>
      <c r="C42" t="s">
        <v>13</v>
      </c>
      <c r="D42" t="s">
        <v>1382</v>
      </c>
      <c r="E42" s="8">
        <v>42724</v>
      </c>
      <c r="F42">
        <v>3.3</v>
      </c>
      <c r="G42">
        <v>-1.1000000000000001</v>
      </c>
      <c r="H42" t="s">
        <v>15</v>
      </c>
      <c r="I42" s="27">
        <v>3000</v>
      </c>
      <c r="J42" s="12"/>
    </row>
    <row r="43" spans="2:10" x14ac:dyDescent="0.25">
      <c r="B43" t="s">
        <v>12</v>
      </c>
      <c r="C43" t="s">
        <v>13</v>
      </c>
      <c r="D43" t="s">
        <v>1383</v>
      </c>
      <c r="E43" s="8">
        <v>42723</v>
      </c>
      <c r="F43">
        <v>2.2000000000000002</v>
      </c>
      <c r="G43">
        <v>-1.1000000000000001</v>
      </c>
      <c r="H43" t="s">
        <v>17</v>
      </c>
      <c r="I43" s="27">
        <v>-2200</v>
      </c>
      <c r="J43" s="12"/>
    </row>
    <row r="44" spans="2:10" x14ac:dyDescent="0.25">
      <c r="B44" t="s">
        <v>12</v>
      </c>
      <c r="C44" t="s">
        <v>13</v>
      </c>
      <c r="D44" t="s">
        <v>1384</v>
      </c>
      <c r="E44" s="8">
        <v>42721</v>
      </c>
      <c r="F44">
        <v>4.4000000000000004</v>
      </c>
      <c r="G44">
        <v>-1.1000000000000001</v>
      </c>
      <c r="H44" t="s">
        <v>15</v>
      </c>
      <c r="I44" s="27">
        <v>4000</v>
      </c>
      <c r="J44" s="12"/>
    </row>
    <row r="45" spans="2:10" x14ac:dyDescent="0.25">
      <c r="B45" t="s">
        <v>12</v>
      </c>
      <c r="C45" t="s">
        <v>13</v>
      </c>
      <c r="D45" t="s">
        <v>1385</v>
      </c>
      <c r="E45" s="8">
        <v>42721</v>
      </c>
      <c r="F45">
        <v>2.2000000000000002</v>
      </c>
      <c r="G45">
        <v>-1.1000000000000001</v>
      </c>
      <c r="H45" t="s">
        <v>17</v>
      </c>
      <c r="I45" s="27">
        <v>-2200</v>
      </c>
      <c r="J45" s="12"/>
    </row>
    <row r="46" spans="2:10" x14ac:dyDescent="0.25">
      <c r="B46" t="s">
        <v>12</v>
      </c>
      <c r="C46" t="s">
        <v>29</v>
      </c>
      <c r="D46" t="s">
        <v>1386</v>
      </c>
      <c r="E46" s="8">
        <v>42721</v>
      </c>
      <c r="F46">
        <v>2.2000000000000002</v>
      </c>
      <c r="G46">
        <v>-1.1000000000000001</v>
      </c>
      <c r="H46" t="s">
        <v>17</v>
      </c>
      <c r="I46" s="27">
        <v>-2200</v>
      </c>
      <c r="J46" s="12">
        <v>100000</v>
      </c>
    </row>
    <row r="47" spans="2:10" x14ac:dyDescent="0.25">
      <c r="B47" t="s">
        <v>12</v>
      </c>
      <c r="C47" t="s">
        <v>41</v>
      </c>
      <c r="D47" t="s">
        <v>1381</v>
      </c>
      <c r="E47" s="8">
        <v>42714</v>
      </c>
      <c r="F47">
        <v>5.5</v>
      </c>
      <c r="G47">
        <v>2.25</v>
      </c>
      <c r="H47" t="s">
        <v>15</v>
      </c>
      <c r="I47" s="27">
        <v>12375</v>
      </c>
      <c r="J47" s="12">
        <v>100000</v>
      </c>
    </row>
    <row r="48" spans="2:10" x14ac:dyDescent="0.25">
      <c r="B48" t="s">
        <v>12</v>
      </c>
      <c r="C48" t="s">
        <v>41</v>
      </c>
      <c r="D48" t="s">
        <v>1374</v>
      </c>
      <c r="E48" s="8">
        <v>42707</v>
      </c>
      <c r="F48">
        <v>3.5</v>
      </c>
      <c r="G48">
        <v>1.3</v>
      </c>
      <c r="H48" t="s">
        <v>15</v>
      </c>
      <c r="I48" s="27">
        <v>4550</v>
      </c>
      <c r="J48" s="12">
        <v>100000</v>
      </c>
    </row>
    <row r="49" spans="2:10" x14ac:dyDescent="0.25">
      <c r="B49" t="s">
        <v>12</v>
      </c>
      <c r="C49" t="s">
        <v>13</v>
      </c>
      <c r="D49" t="s">
        <v>1375</v>
      </c>
      <c r="E49" s="8">
        <v>42707</v>
      </c>
      <c r="F49">
        <v>1.1000000000000001</v>
      </c>
      <c r="G49">
        <v>-1.1000000000000001</v>
      </c>
      <c r="H49" t="s">
        <v>17</v>
      </c>
      <c r="I49" s="11">
        <v>-1100</v>
      </c>
      <c r="J49" s="12">
        <v>100000</v>
      </c>
    </row>
    <row r="50" spans="2:10" x14ac:dyDescent="0.25">
      <c r="B50" t="s">
        <v>12</v>
      </c>
      <c r="C50" t="s">
        <v>29</v>
      </c>
      <c r="D50" t="s">
        <v>1376</v>
      </c>
      <c r="E50" s="8">
        <v>42707</v>
      </c>
      <c r="F50">
        <v>3.3</v>
      </c>
      <c r="G50">
        <v>-1.1000000000000001</v>
      </c>
      <c r="H50" t="s">
        <v>15</v>
      </c>
      <c r="I50" s="11">
        <v>3000</v>
      </c>
      <c r="J50" s="12">
        <v>100000</v>
      </c>
    </row>
    <row r="51" spans="2:10" x14ac:dyDescent="0.25">
      <c r="B51" t="s">
        <v>12</v>
      </c>
      <c r="C51" t="s">
        <v>13</v>
      </c>
      <c r="D51" t="s">
        <v>1377</v>
      </c>
      <c r="E51" s="8">
        <v>42707</v>
      </c>
      <c r="F51">
        <v>5</v>
      </c>
      <c r="G51">
        <v>-1.1499999999999999</v>
      </c>
      <c r="H51" t="s">
        <v>15</v>
      </c>
      <c r="I51" s="11">
        <v>4348</v>
      </c>
      <c r="J51" s="12">
        <v>100000</v>
      </c>
    </row>
    <row r="52" spans="2:10" x14ac:dyDescent="0.25">
      <c r="B52" t="s">
        <v>12</v>
      </c>
      <c r="C52" t="s">
        <v>13</v>
      </c>
      <c r="D52" t="s">
        <v>1378</v>
      </c>
      <c r="E52" s="8">
        <v>42707</v>
      </c>
      <c r="F52">
        <v>3.3</v>
      </c>
      <c r="G52">
        <v>-1.1000000000000001</v>
      </c>
      <c r="H52" t="s">
        <v>15</v>
      </c>
      <c r="I52" s="11">
        <v>3000</v>
      </c>
      <c r="J52" s="12">
        <v>100000</v>
      </c>
    </row>
    <row r="53" spans="2:10" x14ac:dyDescent="0.25">
      <c r="B53" t="s">
        <v>12</v>
      </c>
      <c r="C53" t="s">
        <v>13</v>
      </c>
      <c r="D53" t="s">
        <v>1379</v>
      </c>
      <c r="E53" s="8">
        <v>42706</v>
      </c>
      <c r="F53">
        <v>4.4000000000000004</v>
      </c>
      <c r="G53">
        <v>-1.1000000000000001</v>
      </c>
      <c r="H53" t="s">
        <v>17</v>
      </c>
      <c r="I53" s="11">
        <v>-4400</v>
      </c>
      <c r="J53" s="12">
        <v>100000</v>
      </c>
    </row>
    <row r="54" spans="2:10" x14ac:dyDescent="0.25">
      <c r="B54" t="s">
        <v>12</v>
      </c>
      <c r="C54" t="s">
        <v>13</v>
      </c>
      <c r="D54" t="s">
        <v>1380</v>
      </c>
      <c r="E54" s="8">
        <v>42706</v>
      </c>
      <c r="F54">
        <v>2.2000000000000002</v>
      </c>
      <c r="G54">
        <v>-1.1000000000000001</v>
      </c>
      <c r="H54" t="s">
        <v>15</v>
      </c>
      <c r="I54" s="11">
        <v>2000</v>
      </c>
      <c r="J54" s="12">
        <v>100000</v>
      </c>
    </row>
    <row r="55" spans="2:10" x14ac:dyDescent="0.25">
      <c r="B55" t="s">
        <v>12</v>
      </c>
      <c r="C55" t="s">
        <v>41</v>
      </c>
      <c r="D55" t="s">
        <v>1356</v>
      </c>
      <c r="E55" s="8">
        <v>42700</v>
      </c>
      <c r="F55">
        <v>2.5</v>
      </c>
      <c r="G55">
        <v>1.46</v>
      </c>
      <c r="H55" t="s">
        <v>15</v>
      </c>
      <c r="I55" s="11">
        <v>3650</v>
      </c>
      <c r="J55" s="12">
        <v>100000</v>
      </c>
    </row>
    <row r="56" spans="2:10" x14ac:dyDescent="0.25">
      <c r="B56" t="s">
        <v>12</v>
      </c>
      <c r="C56" t="s">
        <v>26</v>
      </c>
      <c r="D56" t="s">
        <v>1357</v>
      </c>
      <c r="E56" s="8">
        <v>42700</v>
      </c>
      <c r="F56">
        <v>3.3</v>
      </c>
      <c r="G56">
        <v>-1.1000000000000001</v>
      </c>
      <c r="H56" t="s">
        <v>17</v>
      </c>
      <c r="I56" s="11">
        <v>-3300</v>
      </c>
      <c r="J56" s="12">
        <v>100000</v>
      </c>
    </row>
    <row r="57" spans="2:10" x14ac:dyDescent="0.25">
      <c r="B57" t="s">
        <v>12</v>
      </c>
      <c r="C57" t="s">
        <v>13</v>
      </c>
      <c r="D57" t="s">
        <v>1358</v>
      </c>
      <c r="E57" s="8">
        <v>42700</v>
      </c>
      <c r="F57">
        <v>1</v>
      </c>
      <c r="G57">
        <v>1.25</v>
      </c>
      <c r="H57" t="s">
        <v>15</v>
      </c>
      <c r="I57" s="11">
        <v>1250</v>
      </c>
      <c r="J57" s="12">
        <v>100000</v>
      </c>
    </row>
    <row r="58" spans="2:10" x14ac:dyDescent="0.25">
      <c r="B58" t="s">
        <v>12</v>
      </c>
      <c r="C58" t="s">
        <v>13</v>
      </c>
      <c r="D58" t="s">
        <v>1359</v>
      </c>
      <c r="E58" s="8">
        <v>42699</v>
      </c>
      <c r="F58">
        <v>2.2000000000000002</v>
      </c>
      <c r="G58">
        <v>-1.1000000000000001</v>
      </c>
      <c r="H58" t="s">
        <v>15</v>
      </c>
      <c r="I58" s="11">
        <v>2000</v>
      </c>
      <c r="J58" s="12">
        <v>100000</v>
      </c>
    </row>
    <row r="59" spans="2:10" x14ac:dyDescent="0.25">
      <c r="B59" t="s">
        <v>12</v>
      </c>
      <c r="C59" t="s">
        <v>13</v>
      </c>
      <c r="D59" t="s">
        <v>1360</v>
      </c>
      <c r="E59" s="8">
        <v>42699</v>
      </c>
      <c r="F59">
        <v>2.2000000000000002</v>
      </c>
      <c r="G59">
        <v>-1.1000000000000001</v>
      </c>
      <c r="H59" t="s">
        <v>15</v>
      </c>
      <c r="I59" s="11">
        <v>2000</v>
      </c>
      <c r="J59" s="12">
        <v>100000</v>
      </c>
    </row>
    <row r="60" spans="2:10" x14ac:dyDescent="0.25">
      <c r="B60" t="s">
        <v>12</v>
      </c>
      <c r="C60" t="s">
        <v>13</v>
      </c>
      <c r="D60" t="s">
        <v>1361</v>
      </c>
      <c r="E60" s="8">
        <v>42699</v>
      </c>
      <c r="F60">
        <v>4.4000000000000004</v>
      </c>
      <c r="G60">
        <v>-1.1000000000000001</v>
      </c>
      <c r="H60" t="s">
        <v>15</v>
      </c>
      <c r="I60" s="11">
        <v>4000</v>
      </c>
      <c r="J60" s="12">
        <v>100000</v>
      </c>
    </row>
    <row r="61" spans="2:10" x14ac:dyDescent="0.25">
      <c r="B61" t="s">
        <v>12</v>
      </c>
      <c r="C61" t="s">
        <v>29</v>
      </c>
      <c r="D61" t="s">
        <v>1362</v>
      </c>
      <c r="E61" s="8">
        <v>42699</v>
      </c>
      <c r="F61">
        <v>3.3</v>
      </c>
      <c r="G61">
        <v>-1.1000000000000001</v>
      </c>
      <c r="H61" t="s">
        <v>15</v>
      </c>
      <c r="I61" s="11">
        <v>3000</v>
      </c>
      <c r="J61" s="12">
        <v>100000</v>
      </c>
    </row>
    <row r="62" spans="2:10" x14ac:dyDescent="0.25">
      <c r="B62" t="s">
        <v>12</v>
      </c>
      <c r="C62" t="s">
        <v>26</v>
      </c>
      <c r="D62" t="s">
        <v>1363</v>
      </c>
      <c r="E62" s="8">
        <v>42698</v>
      </c>
      <c r="F62">
        <v>4.4000000000000004</v>
      </c>
      <c r="G62">
        <v>-1.1000000000000001</v>
      </c>
      <c r="H62" t="s">
        <v>17</v>
      </c>
      <c r="I62" s="11">
        <v>-4400</v>
      </c>
      <c r="J62" s="12">
        <v>100000</v>
      </c>
    </row>
    <row r="63" spans="2:10" x14ac:dyDescent="0.25">
      <c r="B63" t="s">
        <v>12</v>
      </c>
      <c r="C63" t="s">
        <v>13</v>
      </c>
      <c r="D63" t="s">
        <v>1364</v>
      </c>
      <c r="E63" s="8">
        <v>42698</v>
      </c>
      <c r="F63">
        <v>3.3</v>
      </c>
      <c r="G63">
        <v>-1.1000000000000001</v>
      </c>
      <c r="H63" t="s">
        <v>17</v>
      </c>
      <c r="I63" s="11">
        <v>-3300</v>
      </c>
      <c r="J63" s="12">
        <v>100000</v>
      </c>
    </row>
    <row r="64" spans="2:10" x14ac:dyDescent="0.25">
      <c r="B64" t="s">
        <v>12</v>
      </c>
      <c r="C64" t="s">
        <v>41</v>
      </c>
      <c r="D64" t="s">
        <v>1365</v>
      </c>
      <c r="E64" s="8">
        <v>42698</v>
      </c>
      <c r="F64">
        <v>1</v>
      </c>
      <c r="G64">
        <v>2.9</v>
      </c>
      <c r="H64" t="s">
        <v>17</v>
      </c>
      <c r="I64" s="11">
        <v>-1000</v>
      </c>
      <c r="J64" s="12">
        <v>100000</v>
      </c>
    </row>
    <row r="65" spans="2:10" x14ac:dyDescent="0.25">
      <c r="B65" t="s">
        <v>12</v>
      </c>
      <c r="C65" t="s">
        <v>13</v>
      </c>
      <c r="D65" t="s">
        <v>1366</v>
      </c>
      <c r="E65" s="8">
        <v>42697</v>
      </c>
      <c r="F65">
        <v>4.4000000000000004</v>
      </c>
      <c r="G65">
        <v>-1.1000000000000001</v>
      </c>
      <c r="H65" t="s">
        <v>17</v>
      </c>
      <c r="I65" s="11">
        <v>-4400</v>
      </c>
      <c r="J65" s="12">
        <v>100000</v>
      </c>
    </row>
    <row r="66" spans="2:10" x14ac:dyDescent="0.25">
      <c r="B66" t="s">
        <v>12</v>
      </c>
      <c r="C66" t="s">
        <v>13</v>
      </c>
      <c r="D66" t="s">
        <v>1367</v>
      </c>
      <c r="E66" s="8">
        <v>42693</v>
      </c>
      <c r="F66">
        <v>5.5</v>
      </c>
      <c r="G66">
        <v>-1.05</v>
      </c>
      <c r="H66" t="s">
        <v>17</v>
      </c>
      <c r="I66" s="11">
        <v>-5500</v>
      </c>
      <c r="J66" s="12">
        <v>100000</v>
      </c>
    </row>
    <row r="67" spans="2:10" x14ac:dyDescent="0.25">
      <c r="B67" t="s">
        <v>12</v>
      </c>
      <c r="C67" t="s">
        <v>13</v>
      </c>
      <c r="D67" t="s">
        <v>1368</v>
      </c>
      <c r="E67" s="8">
        <v>42693</v>
      </c>
      <c r="F67">
        <v>3.3</v>
      </c>
      <c r="G67">
        <v>-1.1000000000000001</v>
      </c>
      <c r="H67" t="s">
        <v>15</v>
      </c>
      <c r="I67" s="11">
        <v>3000</v>
      </c>
      <c r="J67" s="12">
        <v>100000</v>
      </c>
    </row>
    <row r="68" spans="2:10" x14ac:dyDescent="0.25">
      <c r="B68" t="s">
        <v>12</v>
      </c>
      <c r="C68" t="s">
        <v>26</v>
      </c>
      <c r="D68" t="s">
        <v>1369</v>
      </c>
      <c r="E68" s="8">
        <v>42693</v>
      </c>
      <c r="F68">
        <v>4.4000000000000004</v>
      </c>
      <c r="G68">
        <v>-1.1000000000000001</v>
      </c>
      <c r="H68" t="s">
        <v>17</v>
      </c>
      <c r="I68" s="11">
        <v>-4400</v>
      </c>
      <c r="J68" s="12">
        <v>100000</v>
      </c>
    </row>
    <row r="69" spans="2:10" x14ac:dyDescent="0.25">
      <c r="B69" t="s">
        <v>12</v>
      </c>
      <c r="C69" t="s">
        <v>13</v>
      </c>
      <c r="D69" t="s">
        <v>1370</v>
      </c>
      <c r="E69" s="8">
        <v>42693</v>
      </c>
      <c r="F69">
        <v>2.2000000000000002</v>
      </c>
      <c r="G69">
        <v>-1.1000000000000001</v>
      </c>
      <c r="H69" t="s">
        <v>15</v>
      </c>
      <c r="I69" s="11">
        <v>2000</v>
      </c>
      <c r="J69" s="12">
        <v>100000</v>
      </c>
    </row>
    <row r="70" spans="2:10" x14ac:dyDescent="0.25">
      <c r="B70" t="s">
        <v>12</v>
      </c>
      <c r="C70" t="s">
        <v>41</v>
      </c>
      <c r="D70" t="s">
        <v>1371</v>
      </c>
      <c r="E70" s="8">
        <v>42693</v>
      </c>
      <c r="F70">
        <v>2</v>
      </c>
      <c r="G70">
        <v>3.2</v>
      </c>
      <c r="H70" t="s">
        <v>15</v>
      </c>
      <c r="I70" s="11">
        <v>6400</v>
      </c>
      <c r="J70" s="12">
        <v>100000</v>
      </c>
    </row>
    <row r="71" spans="2:10" x14ac:dyDescent="0.25">
      <c r="B71" t="s">
        <v>12</v>
      </c>
      <c r="C71" t="s">
        <v>41</v>
      </c>
      <c r="D71" t="s">
        <v>1372</v>
      </c>
      <c r="E71" s="8">
        <v>42693</v>
      </c>
      <c r="F71">
        <v>1.5</v>
      </c>
      <c r="G71">
        <v>4.0999999999999996</v>
      </c>
      <c r="H71" t="s">
        <v>17</v>
      </c>
      <c r="I71" s="11">
        <v>-1500</v>
      </c>
      <c r="J71" s="12">
        <v>100000</v>
      </c>
    </row>
    <row r="72" spans="2:10" x14ac:dyDescent="0.25">
      <c r="B72" t="s">
        <v>12</v>
      </c>
      <c r="C72" t="s">
        <v>13</v>
      </c>
      <c r="D72" t="s">
        <v>1373</v>
      </c>
      <c r="E72" s="8">
        <v>42693</v>
      </c>
      <c r="F72">
        <v>3.3</v>
      </c>
      <c r="G72">
        <v>-1.1000000000000001</v>
      </c>
      <c r="H72" t="s">
        <v>17</v>
      </c>
      <c r="I72" s="11">
        <v>-3300</v>
      </c>
      <c r="J72" s="12">
        <v>100000</v>
      </c>
    </row>
    <row r="73" spans="2:10" x14ac:dyDescent="0.25">
      <c r="B73" t="s">
        <v>12</v>
      </c>
      <c r="C73" t="s">
        <v>13</v>
      </c>
      <c r="D73" t="s">
        <v>1355</v>
      </c>
      <c r="E73" s="8">
        <v>42691</v>
      </c>
      <c r="F73">
        <v>3.3</v>
      </c>
      <c r="G73">
        <v>-1.1000000000000001</v>
      </c>
      <c r="H73" t="s">
        <v>15</v>
      </c>
      <c r="I73" s="11">
        <v>3000</v>
      </c>
      <c r="J73" s="12">
        <v>100000</v>
      </c>
    </row>
    <row r="74" spans="2:10" x14ac:dyDescent="0.25">
      <c r="B74" t="s">
        <v>12</v>
      </c>
      <c r="C74" t="s">
        <v>13</v>
      </c>
      <c r="D74" t="s">
        <v>1338</v>
      </c>
      <c r="E74" s="8">
        <v>42690</v>
      </c>
      <c r="F74">
        <v>3.3</v>
      </c>
      <c r="G74">
        <v>-1.1000000000000001</v>
      </c>
      <c r="H74" t="s">
        <v>15</v>
      </c>
      <c r="I74" s="11">
        <v>3000</v>
      </c>
      <c r="J74" s="12">
        <v>100000</v>
      </c>
    </row>
    <row r="75" spans="2:10" x14ac:dyDescent="0.25">
      <c r="B75" t="s">
        <v>12</v>
      </c>
      <c r="C75" t="s">
        <v>13</v>
      </c>
      <c r="D75" t="s">
        <v>1339</v>
      </c>
      <c r="E75" s="8">
        <v>42686</v>
      </c>
      <c r="F75">
        <v>1.1000000000000001</v>
      </c>
      <c r="G75">
        <v>-1.1000000000000001</v>
      </c>
      <c r="H75" t="s">
        <v>20</v>
      </c>
      <c r="I75" s="11">
        <v>0</v>
      </c>
      <c r="J75" s="12">
        <v>100000</v>
      </c>
    </row>
    <row r="76" spans="2:10" x14ac:dyDescent="0.25">
      <c r="B76" t="s">
        <v>12</v>
      </c>
      <c r="C76" t="s">
        <v>13</v>
      </c>
      <c r="D76" t="s">
        <v>1340</v>
      </c>
      <c r="E76" s="8">
        <v>42686</v>
      </c>
      <c r="F76">
        <v>3.3</v>
      </c>
      <c r="G76">
        <v>-1.1000000000000001</v>
      </c>
      <c r="H76" t="s">
        <v>15</v>
      </c>
      <c r="I76" s="11">
        <v>3000</v>
      </c>
      <c r="J76" s="12">
        <v>100000</v>
      </c>
    </row>
    <row r="77" spans="2:10" x14ac:dyDescent="0.25">
      <c r="B77" t="s">
        <v>12</v>
      </c>
      <c r="C77" t="s">
        <v>29</v>
      </c>
      <c r="D77" t="s">
        <v>1341</v>
      </c>
      <c r="E77" s="8">
        <v>42686</v>
      </c>
      <c r="F77">
        <v>5.5</v>
      </c>
      <c r="G77">
        <v>-1.1000000000000001</v>
      </c>
      <c r="H77" t="s">
        <v>17</v>
      </c>
      <c r="I77" s="11">
        <v>-5500</v>
      </c>
      <c r="J77" s="12">
        <v>100000</v>
      </c>
    </row>
    <row r="78" spans="2:10" x14ac:dyDescent="0.25">
      <c r="B78" t="s">
        <v>12</v>
      </c>
      <c r="C78" t="s">
        <v>26</v>
      </c>
      <c r="D78" t="s">
        <v>1342</v>
      </c>
      <c r="E78" s="8">
        <v>42686</v>
      </c>
      <c r="F78">
        <v>4.4000000000000004</v>
      </c>
      <c r="G78">
        <v>-1.1000000000000001</v>
      </c>
      <c r="H78" t="s">
        <v>15</v>
      </c>
      <c r="I78" s="11">
        <v>4000</v>
      </c>
      <c r="J78" s="12">
        <v>100000</v>
      </c>
    </row>
    <row r="79" spans="2:10" x14ac:dyDescent="0.25">
      <c r="B79" t="s">
        <v>12</v>
      </c>
      <c r="C79" t="s">
        <v>13</v>
      </c>
      <c r="D79" t="s">
        <v>1343</v>
      </c>
      <c r="E79" s="8">
        <v>42686</v>
      </c>
      <c r="F79">
        <v>2.2000000000000002</v>
      </c>
      <c r="G79">
        <v>-1.1000000000000001</v>
      </c>
      <c r="H79" t="s">
        <v>15</v>
      </c>
      <c r="I79" s="11">
        <v>2000</v>
      </c>
      <c r="J79" s="12">
        <v>100000</v>
      </c>
    </row>
    <row r="80" spans="2:10" x14ac:dyDescent="0.25">
      <c r="B80" t="s">
        <v>12</v>
      </c>
      <c r="C80" t="s">
        <v>13</v>
      </c>
      <c r="D80" t="s">
        <v>1344</v>
      </c>
      <c r="E80" s="8">
        <v>42685</v>
      </c>
      <c r="F80">
        <v>3.3</v>
      </c>
      <c r="G80">
        <v>-1.1000000000000001</v>
      </c>
      <c r="H80" t="s">
        <v>17</v>
      </c>
      <c r="I80" s="11">
        <v>-3300</v>
      </c>
      <c r="J80" s="12">
        <v>100000</v>
      </c>
    </row>
    <row r="81" spans="2:10" x14ac:dyDescent="0.25">
      <c r="B81" t="s">
        <v>12</v>
      </c>
      <c r="C81" t="s">
        <v>13</v>
      </c>
      <c r="D81" t="s">
        <v>1345</v>
      </c>
      <c r="E81" s="8">
        <v>42679</v>
      </c>
      <c r="F81">
        <v>5.5</v>
      </c>
      <c r="G81">
        <v>-1.1000000000000001</v>
      </c>
      <c r="H81" t="s">
        <v>17</v>
      </c>
      <c r="I81" s="11">
        <v>-5500</v>
      </c>
      <c r="J81" s="12">
        <v>100000</v>
      </c>
    </row>
    <row r="82" spans="2:10" x14ac:dyDescent="0.25">
      <c r="B82" t="s">
        <v>12</v>
      </c>
      <c r="C82" t="s">
        <v>26</v>
      </c>
      <c r="D82" t="s">
        <v>1346</v>
      </c>
      <c r="E82" s="8">
        <v>42679</v>
      </c>
      <c r="F82">
        <v>4.4000000000000004</v>
      </c>
      <c r="G82">
        <v>-1.1000000000000001</v>
      </c>
      <c r="H82" t="s">
        <v>17</v>
      </c>
      <c r="I82" s="11">
        <v>-4400</v>
      </c>
      <c r="J82" s="12">
        <v>100000</v>
      </c>
    </row>
    <row r="83" spans="2:10" x14ac:dyDescent="0.25">
      <c r="B83" t="s">
        <v>12</v>
      </c>
      <c r="C83" t="s">
        <v>41</v>
      </c>
      <c r="D83" t="s">
        <v>1347</v>
      </c>
      <c r="E83" s="8">
        <v>42679</v>
      </c>
      <c r="F83">
        <v>3</v>
      </c>
      <c r="G83">
        <v>1.89</v>
      </c>
      <c r="H83" t="s">
        <v>17</v>
      </c>
      <c r="I83" s="11">
        <v>-3000</v>
      </c>
      <c r="J83" s="12">
        <v>100000</v>
      </c>
    </row>
    <row r="84" spans="2:10" x14ac:dyDescent="0.25">
      <c r="B84" t="s">
        <v>12</v>
      </c>
      <c r="C84" t="s">
        <v>13</v>
      </c>
      <c r="D84" t="s">
        <v>1348</v>
      </c>
      <c r="E84" s="8">
        <v>42679</v>
      </c>
      <c r="F84">
        <v>3.3</v>
      </c>
      <c r="G84">
        <v>-1.1000000000000001</v>
      </c>
      <c r="H84" t="s">
        <v>17</v>
      </c>
      <c r="I84" s="11">
        <v>-3300</v>
      </c>
      <c r="J84" s="12">
        <v>100000</v>
      </c>
    </row>
    <row r="85" spans="2:10" x14ac:dyDescent="0.25">
      <c r="B85" t="s">
        <v>12</v>
      </c>
      <c r="C85" t="s">
        <v>13</v>
      </c>
      <c r="D85" t="s">
        <v>1349</v>
      </c>
      <c r="E85" s="8">
        <v>42679</v>
      </c>
      <c r="F85">
        <v>2.2000000000000002</v>
      </c>
      <c r="G85">
        <v>-1.1000000000000001</v>
      </c>
      <c r="H85" t="s">
        <v>17</v>
      </c>
      <c r="I85" s="11">
        <v>-2200</v>
      </c>
      <c r="J85" s="12">
        <v>100000</v>
      </c>
    </row>
    <row r="86" spans="2:10" x14ac:dyDescent="0.25">
      <c r="B86" t="s">
        <v>12</v>
      </c>
      <c r="C86" t="s">
        <v>13</v>
      </c>
      <c r="D86" t="s">
        <v>314</v>
      </c>
      <c r="E86" s="8">
        <v>42679</v>
      </c>
      <c r="F86">
        <v>4.4000000000000004</v>
      </c>
      <c r="G86">
        <v>-1.1000000000000001</v>
      </c>
      <c r="H86" t="s">
        <v>15</v>
      </c>
      <c r="I86" s="11">
        <v>4000</v>
      </c>
      <c r="J86" s="12">
        <v>100000</v>
      </c>
    </row>
    <row r="87" spans="2:10" x14ac:dyDescent="0.25">
      <c r="B87" t="s">
        <v>12</v>
      </c>
      <c r="C87" t="s">
        <v>13</v>
      </c>
      <c r="D87" t="s">
        <v>1350</v>
      </c>
      <c r="E87" s="8">
        <v>42679</v>
      </c>
      <c r="F87">
        <v>3</v>
      </c>
      <c r="G87">
        <v>1.05</v>
      </c>
      <c r="H87" t="s">
        <v>17</v>
      </c>
      <c r="I87" s="11">
        <v>-3000</v>
      </c>
      <c r="J87" s="12">
        <v>100000</v>
      </c>
    </row>
    <row r="88" spans="2:10" x14ac:dyDescent="0.25">
      <c r="B88" t="s">
        <v>12</v>
      </c>
      <c r="C88" t="s">
        <v>13</v>
      </c>
      <c r="D88" t="s">
        <v>1351</v>
      </c>
      <c r="E88" s="8">
        <v>42679</v>
      </c>
      <c r="F88">
        <v>1.1000000000000001</v>
      </c>
      <c r="G88">
        <v>-1.05</v>
      </c>
      <c r="H88" t="s">
        <v>15</v>
      </c>
      <c r="I88" s="11">
        <v>1048</v>
      </c>
      <c r="J88" s="12">
        <v>100000</v>
      </c>
    </row>
    <row r="89" spans="2:10" x14ac:dyDescent="0.25">
      <c r="B89" t="s">
        <v>12</v>
      </c>
      <c r="C89" t="s">
        <v>41</v>
      </c>
      <c r="D89" t="s">
        <v>1352</v>
      </c>
      <c r="E89" s="8">
        <v>42679</v>
      </c>
      <c r="F89">
        <v>2</v>
      </c>
      <c r="G89">
        <v>2.2000000000000002</v>
      </c>
      <c r="H89" t="s">
        <v>17</v>
      </c>
      <c r="I89" s="11">
        <v>-2000</v>
      </c>
      <c r="J89" s="12">
        <v>100000</v>
      </c>
    </row>
    <row r="90" spans="2:10" x14ac:dyDescent="0.25">
      <c r="B90" t="s">
        <v>12</v>
      </c>
      <c r="C90" t="s">
        <v>13</v>
      </c>
      <c r="D90" t="s">
        <v>1353</v>
      </c>
      <c r="E90" s="8">
        <v>42679</v>
      </c>
      <c r="F90">
        <v>2.2000000000000002</v>
      </c>
      <c r="G90">
        <v>-1.1000000000000001</v>
      </c>
      <c r="H90" t="s">
        <v>17</v>
      </c>
      <c r="I90" s="11">
        <v>-2200</v>
      </c>
      <c r="J90" s="12">
        <v>100000</v>
      </c>
    </row>
    <row r="91" spans="2:10" x14ac:dyDescent="0.25">
      <c r="B91" t="s">
        <v>12</v>
      </c>
      <c r="C91" t="s">
        <v>41</v>
      </c>
      <c r="D91" t="s">
        <v>1354</v>
      </c>
      <c r="E91" s="8">
        <v>42679</v>
      </c>
      <c r="F91">
        <v>1</v>
      </c>
      <c r="G91">
        <v>2.5499999999999998</v>
      </c>
      <c r="H91" t="s">
        <v>17</v>
      </c>
      <c r="I91" s="11">
        <v>-1000</v>
      </c>
      <c r="J91" s="12">
        <v>100000</v>
      </c>
    </row>
    <row r="92" spans="2:10" x14ac:dyDescent="0.25">
      <c r="B92" t="s">
        <v>12</v>
      </c>
      <c r="C92" t="s">
        <v>13</v>
      </c>
      <c r="D92" t="s">
        <v>1319</v>
      </c>
      <c r="E92" s="8">
        <v>42677</v>
      </c>
      <c r="F92">
        <v>2</v>
      </c>
      <c r="G92">
        <v>-1.1499999999999999</v>
      </c>
      <c r="H92" t="s">
        <v>15</v>
      </c>
      <c r="I92" s="28">
        <v>1739</v>
      </c>
      <c r="J92" s="12">
        <v>100000</v>
      </c>
    </row>
    <row r="93" spans="2:10" x14ac:dyDescent="0.25">
      <c r="B93" t="s">
        <v>12</v>
      </c>
      <c r="C93" t="s">
        <v>29</v>
      </c>
      <c r="D93" t="s">
        <v>1320</v>
      </c>
      <c r="E93" s="8">
        <v>42677</v>
      </c>
      <c r="F93">
        <v>2.2000000000000002</v>
      </c>
      <c r="G93">
        <v>-1.1000000000000001</v>
      </c>
      <c r="H93" t="s">
        <v>15</v>
      </c>
      <c r="I93" s="28">
        <v>2000</v>
      </c>
      <c r="J93" s="12">
        <v>100000</v>
      </c>
    </row>
    <row r="94" spans="2:10" x14ac:dyDescent="0.25">
      <c r="B94" t="s">
        <v>12</v>
      </c>
      <c r="C94" t="s">
        <v>13</v>
      </c>
      <c r="D94" t="s">
        <v>1321</v>
      </c>
      <c r="E94" s="8">
        <v>42672</v>
      </c>
      <c r="F94">
        <v>3.3</v>
      </c>
      <c r="G94">
        <v>-1.1000000000000001</v>
      </c>
      <c r="H94" t="s">
        <v>17</v>
      </c>
      <c r="I94" s="28">
        <v>-3300</v>
      </c>
      <c r="J94" s="12">
        <v>100000</v>
      </c>
    </row>
    <row r="95" spans="2:10" x14ac:dyDescent="0.25">
      <c r="B95" t="s">
        <v>12</v>
      </c>
      <c r="C95" t="s">
        <v>13</v>
      </c>
      <c r="D95" t="s">
        <v>1322</v>
      </c>
      <c r="E95" s="8">
        <v>42672</v>
      </c>
      <c r="F95">
        <v>5.5</v>
      </c>
      <c r="G95">
        <v>-1.1000000000000001</v>
      </c>
      <c r="H95" t="s">
        <v>17</v>
      </c>
      <c r="I95" s="28">
        <v>-5500</v>
      </c>
      <c r="J95" s="12">
        <v>100000</v>
      </c>
    </row>
    <row r="96" spans="2:10" x14ac:dyDescent="0.25">
      <c r="B96" t="s">
        <v>12</v>
      </c>
      <c r="C96" t="s">
        <v>26</v>
      </c>
      <c r="D96" t="s">
        <v>1323</v>
      </c>
      <c r="E96" s="8">
        <v>42672</v>
      </c>
      <c r="F96">
        <v>4.4000000000000004</v>
      </c>
      <c r="G96">
        <v>-1.1000000000000001</v>
      </c>
      <c r="H96" t="s">
        <v>17</v>
      </c>
      <c r="I96" s="28">
        <v>-4400</v>
      </c>
      <c r="J96" s="12">
        <v>100000</v>
      </c>
    </row>
    <row r="97" spans="2:10" x14ac:dyDescent="0.25">
      <c r="B97" t="s">
        <v>12</v>
      </c>
      <c r="C97" t="s">
        <v>41</v>
      </c>
      <c r="D97" t="s">
        <v>1324</v>
      </c>
      <c r="E97" s="8">
        <v>42672</v>
      </c>
      <c r="F97">
        <v>2.5</v>
      </c>
      <c r="G97">
        <v>1.55</v>
      </c>
      <c r="H97" t="s">
        <v>15</v>
      </c>
      <c r="I97" s="28">
        <v>3875</v>
      </c>
      <c r="J97" s="12">
        <v>100000</v>
      </c>
    </row>
    <row r="98" spans="2:10" x14ac:dyDescent="0.25">
      <c r="B98" t="s">
        <v>12</v>
      </c>
      <c r="C98" t="s">
        <v>13</v>
      </c>
      <c r="D98" t="s">
        <v>1325</v>
      </c>
      <c r="E98" s="8">
        <v>42672</v>
      </c>
      <c r="F98">
        <v>3.3</v>
      </c>
      <c r="G98">
        <v>-1.1000000000000001</v>
      </c>
      <c r="H98" t="s">
        <v>15</v>
      </c>
      <c r="I98" s="28">
        <v>3000</v>
      </c>
      <c r="J98" s="12">
        <v>100000</v>
      </c>
    </row>
    <row r="99" spans="2:10" x14ac:dyDescent="0.25">
      <c r="B99" t="s">
        <v>12</v>
      </c>
      <c r="C99" t="s">
        <v>13</v>
      </c>
      <c r="D99" t="s">
        <v>1326</v>
      </c>
      <c r="E99" s="8">
        <v>42672</v>
      </c>
      <c r="F99">
        <v>2.2000000000000002</v>
      </c>
      <c r="G99">
        <v>-1.1000000000000001</v>
      </c>
      <c r="H99" t="s">
        <v>17</v>
      </c>
      <c r="I99" s="28">
        <v>-2200</v>
      </c>
      <c r="J99" s="12">
        <v>100000</v>
      </c>
    </row>
    <row r="100" spans="2:10" x14ac:dyDescent="0.25">
      <c r="B100" t="s">
        <v>12</v>
      </c>
      <c r="C100" t="s">
        <v>29</v>
      </c>
      <c r="D100" t="s">
        <v>1327</v>
      </c>
      <c r="E100" s="8">
        <v>42672</v>
      </c>
      <c r="F100">
        <v>3.3</v>
      </c>
      <c r="G100">
        <v>-1.1000000000000001</v>
      </c>
      <c r="H100" t="s">
        <v>17</v>
      </c>
      <c r="I100" s="28">
        <v>-3300</v>
      </c>
      <c r="J100" s="12">
        <v>100000</v>
      </c>
    </row>
    <row r="101" spans="2:10" x14ac:dyDescent="0.25">
      <c r="B101" t="s">
        <v>12</v>
      </c>
      <c r="C101" t="s">
        <v>29</v>
      </c>
      <c r="D101" t="s">
        <v>1328</v>
      </c>
      <c r="E101" s="8">
        <v>42672</v>
      </c>
      <c r="F101">
        <v>2.2000000000000002</v>
      </c>
      <c r="G101">
        <v>-1.1000000000000001</v>
      </c>
      <c r="H101" t="s">
        <v>17</v>
      </c>
      <c r="I101" s="28">
        <v>-2200</v>
      </c>
      <c r="J101" s="12">
        <v>100000</v>
      </c>
    </row>
    <row r="102" spans="2:10" x14ac:dyDescent="0.25">
      <c r="B102" t="s">
        <v>12</v>
      </c>
      <c r="C102" t="s">
        <v>41</v>
      </c>
      <c r="D102" t="s">
        <v>1329</v>
      </c>
      <c r="E102" s="8">
        <v>42672</v>
      </c>
      <c r="F102">
        <v>0.25</v>
      </c>
      <c r="G102">
        <v>14.75</v>
      </c>
      <c r="H102" t="s">
        <v>17</v>
      </c>
      <c r="I102" s="28">
        <v>-250</v>
      </c>
      <c r="J102" s="12">
        <v>100000</v>
      </c>
    </row>
    <row r="103" spans="2:10" x14ac:dyDescent="0.25">
      <c r="B103" t="s">
        <v>12</v>
      </c>
      <c r="C103" t="s">
        <v>13</v>
      </c>
      <c r="D103" t="s">
        <v>1330</v>
      </c>
      <c r="E103" s="8">
        <v>42670</v>
      </c>
      <c r="F103">
        <v>3.3</v>
      </c>
      <c r="G103">
        <v>-1.1000000000000001</v>
      </c>
      <c r="H103" t="s">
        <v>17</v>
      </c>
      <c r="I103" s="28">
        <v>-3300</v>
      </c>
      <c r="J103" s="12">
        <v>100000</v>
      </c>
    </row>
    <row r="104" spans="2:10" x14ac:dyDescent="0.25">
      <c r="B104" t="s">
        <v>12</v>
      </c>
      <c r="C104" t="s">
        <v>13</v>
      </c>
      <c r="D104" t="s">
        <v>1331</v>
      </c>
      <c r="E104" s="8">
        <v>42670</v>
      </c>
      <c r="F104">
        <v>1.1000000000000001</v>
      </c>
      <c r="G104">
        <v>-1.1000000000000001</v>
      </c>
      <c r="H104" t="s">
        <v>15</v>
      </c>
      <c r="I104" s="28">
        <v>1000</v>
      </c>
      <c r="J104" s="12">
        <v>100000</v>
      </c>
    </row>
    <row r="105" spans="2:10" x14ac:dyDescent="0.25">
      <c r="B105" t="s">
        <v>12</v>
      </c>
      <c r="C105" t="s">
        <v>13</v>
      </c>
      <c r="D105" t="s">
        <v>1309</v>
      </c>
      <c r="E105" s="8">
        <v>42665</v>
      </c>
      <c r="F105">
        <v>5.5</v>
      </c>
      <c r="G105">
        <v>-1.1000000000000001</v>
      </c>
      <c r="H105" t="s">
        <v>17</v>
      </c>
      <c r="I105" s="11">
        <v>-5500</v>
      </c>
      <c r="J105" s="12">
        <v>100000</v>
      </c>
    </row>
    <row r="106" spans="2:10" x14ac:dyDescent="0.25">
      <c r="B106" t="s">
        <v>12</v>
      </c>
      <c r="C106" t="s">
        <v>13</v>
      </c>
      <c r="D106" t="s">
        <v>1310</v>
      </c>
      <c r="E106" s="8">
        <v>42665</v>
      </c>
      <c r="F106">
        <v>3</v>
      </c>
      <c r="G106">
        <v>1.3</v>
      </c>
      <c r="H106" t="s">
        <v>15</v>
      </c>
      <c r="I106" s="11">
        <v>3900</v>
      </c>
      <c r="J106" s="12">
        <v>100000</v>
      </c>
    </row>
    <row r="107" spans="2:10" x14ac:dyDescent="0.25">
      <c r="B107" t="s">
        <v>12</v>
      </c>
      <c r="C107" t="s">
        <v>26</v>
      </c>
      <c r="D107" t="s">
        <v>1311</v>
      </c>
      <c r="E107" s="8">
        <v>42665</v>
      </c>
      <c r="F107">
        <v>4.4000000000000004</v>
      </c>
      <c r="G107">
        <v>-1.1000000000000001</v>
      </c>
      <c r="H107" t="s">
        <v>15</v>
      </c>
      <c r="I107" s="11">
        <v>4000</v>
      </c>
      <c r="J107" s="12">
        <v>100000</v>
      </c>
    </row>
    <row r="108" spans="2:10" x14ac:dyDescent="0.25">
      <c r="B108" t="s">
        <v>12</v>
      </c>
      <c r="C108" t="s">
        <v>13</v>
      </c>
      <c r="D108" t="s">
        <v>1312</v>
      </c>
      <c r="E108" s="8">
        <v>42665</v>
      </c>
      <c r="F108">
        <v>2.2000000000000002</v>
      </c>
      <c r="G108">
        <v>-1.06</v>
      </c>
      <c r="H108" t="s">
        <v>15</v>
      </c>
      <c r="I108" s="11">
        <v>2075</v>
      </c>
      <c r="J108" s="12">
        <v>100000</v>
      </c>
    </row>
    <row r="109" spans="2:10" x14ac:dyDescent="0.25">
      <c r="B109" t="s">
        <v>12</v>
      </c>
      <c r="C109" t="s">
        <v>13</v>
      </c>
      <c r="D109" t="s">
        <v>1313</v>
      </c>
      <c r="E109" s="8">
        <v>42665</v>
      </c>
      <c r="F109">
        <v>1.1000000000000001</v>
      </c>
      <c r="G109">
        <v>-1.1000000000000001</v>
      </c>
      <c r="H109" t="s">
        <v>15</v>
      </c>
      <c r="I109" s="11">
        <v>1000</v>
      </c>
      <c r="J109" s="12">
        <v>100000</v>
      </c>
    </row>
    <row r="110" spans="2:10" x14ac:dyDescent="0.25">
      <c r="B110" t="s">
        <v>12</v>
      </c>
      <c r="C110" t="s">
        <v>13</v>
      </c>
      <c r="D110" t="s">
        <v>1314</v>
      </c>
      <c r="E110" s="8">
        <v>42665</v>
      </c>
      <c r="F110">
        <v>2.2000000000000002</v>
      </c>
      <c r="G110">
        <v>-1.1000000000000001</v>
      </c>
      <c r="H110" t="s">
        <v>17</v>
      </c>
      <c r="I110" s="11">
        <v>-2200</v>
      </c>
      <c r="J110" s="12">
        <v>100000</v>
      </c>
    </row>
    <row r="111" spans="2:10" x14ac:dyDescent="0.25">
      <c r="B111" t="s">
        <v>12</v>
      </c>
      <c r="C111" t="s">
        <v>13</v>
      </c>
      <c r="D111" t="s">
        <v>1315</v>
      </c>
      <c r="E111" s="8">
        <v>42665</v>
      </c>
      <c r="F111">
        <v>3.3</v>
      </c>
      <c r="G111">
        <v>-1.1000000000000001</v>
      </c>
      <c r="H111" t="s">
        <v>15</v>
      </c>
      <c r="I111" s="11">
        <v>3000</v>
      </c>
      <c r="J111" s="12">
        <v>100000</v>
      </c>
    </row>
    <row r="112" spans="2:10" x14ac:dyDescent="0.25">
      <c r="B112" t="s">
        <v>12</v>
      </c>
      <c r="C112" t="s">
        <v>41</v>
      </c>
      <c r="D112" t="s">
        <v>1316</v>
      </c>
      <c r="E112" s="8">
        <v>42665</v>
      </c>
      <c r="F112">
        <v>1</v>
      </c>
      <c r="G112">
        <v>2.1</v>
      </c>
      <c r="H112" t="s">
        <v>17</v>
      </c>
      <c r="I112" s="11">
        <v>-1000</v>
      </c>
      <c r="J112" s="12">
        <v>100000</v>
      </c>
    </row>
    <row r="113" spans="2:10" x14ac:dyDescent="0.25">
      <c r="B113" t="s">
        <v>12</v>
      </c>
      <c r="C113" t="s">
        <v>13</v>
      </c>
      <c r="D113" t="s">
        <v>1317</v>
      </c>
      <c r="E113" s="8">
        <v>42665</v>
      </c>
      <c r="F113">
        <v>3.3</v>
      </c>
      <c r="G113">
        <v>-1.1000000000000001</v>
      </c>
      <c r="H113" t="s">
        <v>15</v>
      </c>
      <c r="I113" s="11">
        <v>3000</v>
      </c>
      <c r="J113" s="12">
        <v>100000</v>
      </c>
    </row>
    <row r="114" spans="2:10" x14ac:dyDescent="0.25">
      <c r="B114" t="s">
        <v>12</v>
      </c>
      <c r="C114" t="s">
        <v>41</v>
      </c>
      <c r="D114" t="s">
        <v>1318</v>
      </c>
      <c r="E114" s="8">
        <v>42664</v>
      </c>
      <c r="F114">
        <v>2.5</v>
      </c>
      <c r="G114">
        <v>1.02</v>
      </c>
      <c r="H114" t="s">
        <v>17</v>
      </c>
      <c r="I114" s="11">
        <v>-2500</v>
      </c>
      <c r="J114" s="12">
        <v>100000</v>
      </c>
    </row>
    <row r="115" spans="2:10" x14ac:dyDescent="0.25">
      <c r="B115" t="s">
        <v>12</v>
      </c>
      <c r="C115" t="s">
        <v>13</v>
      </c>
      <c r="D115" t="s">
        <v>1302</v>
      </c>
      <c r="E115" s="8">
        <v>42663</v>
      </c>
      <c r="F115">
        <v>3.3</v>
      </c>
      <c r="G115">
        <v>-1.1000000000000001</v>
      </c>
      <c r="H115" t="s">
        <v>15</v>
      </c>
      <c r="I115" s="11">
        <v>3000</v>
      </c>
      <c r="J115" s="12">
        <v>100000</v>
      </c>
    </row>
    <row r="116" spans="2:10" x14ac:dyDescent="0.25">
      <c r="B116" t="s">
        <v>12</v>
      </c>
      <c r="C116" t="s">
        <v>13</v>
      </c>
      <c r="D116" t="s">
        <v>1303</v>
      </c>
      <c r="E116" s="8">
        <v>42658</v>
      </c>
      <c r="F116">
        <v>1.1000000000000001</v>
      </c>
      <c r="G116">
        <v>-1.1000000000000001</v>
      </c>
      <c r="H116" t="s">
        <v>15</v>
      </c>
      <c r="I116" s="28">
        <v>1000</v>
      </c>
      <c r="J116" s="12">
        <v>100000</v>
      </c>
    </row>
    <row r="117" spans="2:10" x14ac:dyDescent="0.25">
      <c r="B117" t="s">
        <v>12</v>
      </c>
      <c r="C117" t="s">
        <v>13</v>
      </c>
      <c r="D117" t="s">
        <v>1304</v>
      </c>
      <c r="E117" s="8">
        <v>42658</v>
      </c>
      <c r="F117">
        <v>5.5</v>
      </c>
      <c r="G117">
        <v>-1.1000000000000001</v>
      </c>
      <c r="H117" t="s">
        <v>15</v>
      </c>
      <c r="I117" s="28">
        <v>5000</v>
      </c>
      <c r="J117" s="12">
        <v>100000</v>
      </c>
    </row>
    <row r="118" spans="2:10" x14ac:dyDescent="0.25">
      <c r="B118" t="s">
        <v>12</v>
      </c>
      <c r="C118" t="s">
        <v>13</v>
      </c>
      <c r="D118" t="s">
        <v>1305</v>
      </c>
      <c r="E118" s="8">
        <v>42658</v>
      </c>
      <c r="F118">
        <v>2.2000000000000002</v>
      </c>
      <c r="G118">
        <v>-1.1000000000000001</v>
      </c>
      <c r="H118" t="s">
        <v>17</v>
      </c>
      <c r="I118" s="28">
        <v>-2200</v>
      </c>
      <c r="J118" s="12">
        <v>100000</v>
      </c>
    </row>
    <row r="119" spans="2:10" x14ac:dyDescent="0.25">
      <c r="B119" t="s">
        <v>12</v>
      </c>
      <c r="C119" t="s">
        <v>13</v>
      </c>
      <c r="D119" t="s">
        <v>1306</v>
      </c>
      <c r="E119" s="8">
        <v>42658</v>
      </c>
      <c r="F119">
        <v>3.3</v>
      </c>
      <c r="G119">
        <v>-1.1000000000000001</v>
      </c>
      <c r="H119" t="s">
        <v>15</v>
      </c>
      <c r="I119" s="28">
        <v>3000</v>
      </c>
      <c r="J119" s="12">
        <v>100000</v>
      </c>
    </row>
    <row r="120" spans="2:10" x14ac:dyDescent="0.25">
      <c r="B120" t="s">
        <v>12</v>
      </c>
      <c r="C120" t="s">
        <v>26</v>
      </c>
      <c r="D120" t="s">
        <v>1307</v>
      </c>
      <c r="E120" s="8">
        <v>42658</v>
      </c>
      <c r="F120">
        <v>3.3</v>
      </c>
      <c r="G120">
        <v>-1.1000000000000001</v>
      </c>
      <c r="H120" t="s">
        <v>15</v>
      </c>
      <c r="I120" s="28">
        <v>3000</v>
      </c>
      <c r="J120" s="12">
        <v>100000</v>
      </c>
    </row>
    <row r="121" spans="2:10" x14ac:dyDescent="0.25">
      <c r="B121" t="s">
        <v>12</v>
      </c>
      <c r="C121" t="s">
        <v>13</v>
      </c>
      <c r="D121" t="s">
        <v>1308</v>
      </c>
      <c r="E121" s="8">
        <v>42657</v>
      </c>
      <c r="F121">
        <v>3.3</v>
      </c>
      <c r="G121">
        <v>-1.1000000000000001</v>
      </c>
      <c r="H121" t="s">
        <v>15</v>
      </c>
      <c r="I121" s="28">
        <v>3000</v>
      </c>
      <c r="J121" s="12">
        <v>100000</v>
      </c>
    </row>
    <row r="122" spans="2:10" x14ac:dyDescent="0.25">
      <c r="B122" t="s">
        <v>12</v>
      </c>
      <c r="C122" t="s">
        <v>13</v>
      </c>
      <c r="D122" t="s">
        <v>1290</v>
      </c>
      <c r="E122" s="8">
        <v>42652</v>
      </c>
      <c r="F122">
        <v>5.5</v>
      </c>
      <c r="G122">
        <v>-1.1000000000000001</v>
      </c>
      <c r="H122" t="s">
        <v>17</v>
      </c>
      <c r="I122" s="27">
        <v>-5500</v>
      </c>
      <c r="J122" s="12">
        <v>100000</v>
      </c>
    </row>
    <row r="123" spans="2:10" x14ac:dyDescent="0.25">
      <c r="B123" t="s">
        <v>12</v>
      </c>
      <c r="C123" t="s">
        <v>26</v>
      </c>
      <c r="D123" t="s">
        <v>1291</v>
      </c>
      <c r="E123" s="8">
        <v>42651</v>
      </c>
      <c r="F123">
        <v>4.4000000000000004</v>
      </c>
      <c r="G123">
        <v>-1.1000000000000001</v>
      </c>
      <c r="H123" t="s">
        <v>17</v>
      </c>
      <c r="I123" s="27">
        <v>-4400</v>
      </c>
      <c r="J123" s="12">
        <v>100000</v>
      </c>
    </row>
    <row r="124" spans="2:10" x14ac:dyDescent="0.25">
      <c r="B124" t="s">
        <v>12</v>
      </c>
      <c r="C124" t="s">
        <v>13</v>
      </c>
      <c r="D124" t="s">
        <v>1292</v>
      </c>
      <c r="E124" s="8">
        <v>42651</v>
      </c>
      <c r="F124">
        <v>4.4000000000000004</v>
      </c>
      <c r="G124">
        <v>-1.1000000000000001</v>
      </c>
      <c r="H124" t="s">
        <v>17</v>
      </c>
      <c r="I124" s="27">
        <v>-4400</v>
      </c>
      <c r="J124" s="12">
        <v>100000</v>
      </c>
    </row>
    <row r="125" spans="2:10" x14ac:dyDescent="0.25">
      <c r="B125" t="s">
        <v>12</v>
      </c>
      <c r="C125" t="s">
        <v>13</v>
      </c>
      <c r="D125" t="s">
        <v>1293</v>
      </c>
      <c r="E125" s="8">
        <v>42651</v>
      </c>
      <c r="F125">
        <v>5.5</v>
      </c>
      <c r="G125">
        <v>-1.1000000000000001</v>
      </c>
      <c r="H125" t="s">
        <v>15</v>
      </c>
      <c r="I125" s="27">
        <v>5000</v>
      </c>
      <c r="J125" s="12">
        <v>100000</v>
      </c>
    </row>
    <row r="126" spans="2:10" x14ac:dyDescent="0.25">
      <c r="B126" t="s">
        <v>12</v>
      </c>
      <c r="C126" t="s">
        <v>13</v>
      </c>
      <c r="D126" t="s">
        <v>1294</v>
      </c>
      <c r="E126" s="8">
        <v>42651</v>
      </c>
      <c r="F126">
        <v>4.4000000000000004</v>
      </c>
      <c r="G126">
        <v>-1.1000000000000001</v>
      </c>
      <c r="H126" t="s">
        <v>17</v>
      </c>
      <c r="I126" s="27">
        <v>-4400</v>
      </c>
      <c r="J126" s="12">
        <v>100000</v>
      </c>
    </row>
    <row r="127" spans="2:10" x14ac:dyDescent="0.25">
      <c r="B127" t="s">
        <v>12</v>
      </c>
      <c r="C127" t="s">
        <v>29</v>
      </c>
      <c r="D127" t="s">
        <v>1295</v>
      </c>
      <c r="E127" s="8">
        <v>42651</v>
      </c>
      <c r="F127">
        <v>3.3</v>
      </c>
      <c r="G127">
        <v>-1.1000000000000001</v>
      </c>
      <c r="H127" t="s">
        <v>15</v>
      </c>
      <c r="I127" s="27">
        <v>3000</v>
      </c>
      <c r="J127" s="12">
        <v>100000</v>
      </c>
    </row>
    <row r="128" spans="2:10" x14ac:dyDescent="0.25">
      <c r="B128" t="s">
        <v>12</v>
      </c>
      <c r="C128" t="s">
        <v>13</v>
      </c>
      <c r="D128" t="s">
        <v>1296</v>
      </c>
      <c r="E128" s="8">
        <v>42651</v>
      </c>
      <c r="F128">
        <v>2.2000000000000002</v>
      </c>
      <c r="G128">
        <v>-1.1000000000000001</v>
      </c>
      <c r="H128" t="s">
        <v>17</v>
      </c>
      <c r="I128" s="27">
        <v>-2200</v>
      </c>
      <c r="J128" s="12">
        <v>100000</v>
      </c>
    </row>
    <row r="129" spans="2:10" x14ac:dyDescent="0.25">
      <c r="B129" t="s">
        <v>12</v>
      </c>
      <c r="C129" t="s">
        <v>26</v>
      </c>
      <c r="D129" t="s">
        <v>1297</v>
      </c>
      <c r="E129" s="8">
        <v>42651</v>
      </c>
      <c r="F129">
        <v>2.2000000000000002</v>
      </c>
      <c r="G129">
        <v>-1.1000000000000001</v>
      </c>
      <c r="H129" t="s">
        <v>17</v>
      </c>
      <c r="I129" s="27">
        <v>-2200</v>
      </c>
      <c r="J129" s="12">
        <v>100000</v>
      </c>
    </row>
    <row r="130" spans="2:10" x14ac:dyDescent="0.25">
      <c r="B130" t="s">
        <v>12</v>
      </c>
      <c r="C130" t="s">
        <v>13</v>
      </c>
      <c r="D130" t="s">
        <v>1298</v>
      </c>
      <c r="E130" s="8">
        <v>42650</v>
      </c>
      <c r="F130">
        <v>2.2000000000000002</v>
      </c>
      <c r="G130">
        <v>-1.1000000000000001</v>
      </c>
      <c r="H130" t="s">
        <v>17</v>
      </c>
      <c r="I130" s="27">
        <v>-2200</v>
      </c>
      <c r="J130" s="12">
        <v>100000</v>
      </c>
    </row>
    <row r="131" spans="2:10" x14ac:dyDescent="0.25">
      <c r="B131" t="s">
        <v>12</v>
      </c>
      <c r="C131" t="s">
        <v>13</v>
      </c>
      <c r="D131" t="s">
        <v>1299</v>
      </c>
      <c r="E131" s="8">
        <v>42649</v>
      </c>
      <c r="F131">
        <v>3</v>
      </c>
      <c r="G131">
        <v>1.25</v>
      </c>
      <c r="H131" t="s">
        <v>15</v>
      </c>
      <c r="I131" s="27">
        <v>3750</v>
      </c>
      <c r="J131" s="12">
        <v>100000</v>
      </c>
    </row>
    <row r="132" spans="2:10" x14ac:dyDescent="0.25">
      <c r="B132" t="s">
        <v>12</v>
      </c>
      <c r="C132" t="s">
        <v>13</v>
      </c>
      <c r="D132" t="s">
        <v>1300</v>
      </c>
      <c r="E132" s="8">
        <v>42649</v>
      </c>
      <c r="F132">
        <v>1.1000000000000001</v>
      </c>
      <c r="G132">
        <v>-1.1000000000000001</v>
      </c>
      <c r="H132" t="s">
        <v>15</v>
      </c>
      <c r="I132" s="27">
        <v>1000</v>
      </c>
      <c r="J132" s="12">
        <v>100000</v>
      </c>
    </row>
    <row r="133" spans="2:10" x14ac:dyDescent="0.25">
      <c r="B133" t="s">
        <v>12</v>
      </c>
      <c r="C133" t="s">
        <v>13</v>
      </c>
      <c r="D133" t="s">
        <v>1301</v>
      </c>
      <c r="E133" s="8">
        <v>42648</v>
      </c>
      <c r="F133">
        <v>2.2000000000000002</v>
      </c>
      <c r="G133">
        <v>-1.1000000000000001</v>
      </c>
      <c r="H133" t="s">
        <v>15</v>
      </c>
      <c r="I133" s="27">
        <v>2000</v>
      </c>
      <c r="J133" s="12">
        <v>100000</v>
      </c>
    </row>
    <row r="134" spans="2:10" x14ac:dyDescent="0.25">
      <c r="B134" t="s">
        <v>12</v>
      </c>
      <c r="C134" t="s">
        <v>13</v>
      </c>
      <c r="D134" t="s">
        <v>1272</v>
      </c>
      <c r="E134" s="8">
        <v>42644</v>
      </c>
      <c r="F134">
        <v>5.5</v>
      </c>
      <c r="G134">
        <v>-1.1000000000000001</v>
      </c>
      <c r="H134" t="s">
        <v>15</v>
      </c>
      <c r="I134" s="27">
        <v>5000</v>
      </c>
      <c r="J134" s="12">
        <v>100000</v>
      </c>
    </row>
    <row r="135" spans="2:10" x14ac:dyDescent="0.25">
      <c r="B135" t="s">
        <v>12</v>
      </c>
      <c r="C135" t="s">
        <v>13</v>
      </c>
      <c r="D135" t="s">
        <v>1273</v>
      </c>
      <c r="E135" s="8">
        <v>42644</v>
      </c>
      <c r="F135">
        <v>2.2000000000000002</v>
      </c>
      <c r="G135">
        <v>-1.1000000000000001</v>
      </c>
      <c r="H135" t="s">
        <v>17</v>
      </c>
      <c r="I135" s="27">
        <v>-2200</v>
      </c>
      <c r="J135" s="12">
        <v>100000</v>
      </c>
    </row>
    <row r="136" spans="2:10" x14ac:dyDescent="0.25">
      <c r="B136" t="s">
        <v>12</v>
      </c>
      <c r="C136" t="s">
        <v>26</v>
      </c>
      <c r="D136" t="s">
        <v>1274</v>
      </c>
      <c r="E136" s="8">
        <v>42644</v>
      </c>
      <c r="F136">
        <v>4.4000000000000004</v>
      </c>
      <c r="G136">
        <v>-1.1000000000000001</v>
      </c>
      <c r="H136" t="s">
        <v>17</v>
      </c>
      <c r="I136" s="27">
        <v>-4400</v>
      </c>
      <c r="J136" s="12">
        <v>100000</v>
      </c>
    </row>
    <row r="137" spans="2:10" x14ac:dyDescent="0.25">
      <c r="B137" t="s">
        <v>12</v>
      </c>
      <c r="C137" t="s">
        <v>13</v>
      </c>
      <c r="D137" t="s">
        <v>1275</v>
      </c>
      <c r="E137" s="8">
        <v>42644</v>
      </c>
      <c r="F137">
        <v>4.4000000000000004</v>
      </c>
      <c r="G137">
        <v>-1.1000000000000001</v>
      </c>
      <c r="H137" t="s">
        <v>17</v>
      </c>
      <c r="I137" s="27">
        <v>-4400</v>
      </c>
      <c r="J137" s="12">
        <v>100000</v>
      </c>
    </row>
    <row r="138" spans="2:10" x14ac:dyDescent="0.25">
      <c r="B138" t="s">
        <v>12</v>
      </c>
      <c r="C138" t="s">
        <v>13</v>
      </c>
      <c r="D138" t="s">
        <v>1276</v>
      </c>
      <c r="E138" s="8">
        <v>42644</v>
      </c>
      <c r="F138">
        <v>3.3</v>
      </c>
      <c r="G138">
        <v>-1.1000000000000001</v>
      </c>
      <c r="H138" t="s">
        <v>15</v>
      </c>
      <c r="I138" s="27">
        <v>3000</v>
      </c>
      <c r="J138" s="12">
        <v>100000</v>
      </c>
    </row>
    <row r="139" spans="2:10" x14ac:dyDescent="0.25">
      <c r="B139" t="s">
        <v>12</v>
      </c>
      <c r="C139" t="s">
        <v>13</v>
      </c>
      <c r="D139" t="s">
        <v>1277</v>
      </c>
      <c r="E139" s="8">
        <v>42644</v>
      </c>
      <c r="F139">
        <v>3.3</v>
      </c>
      <c r="G139">
        <v>-1.1000000000000001</v>
      </c>
      <c r="H139" t="s">
        <v>17</v>
      </c>
      <c r="I139" s="27">
        <v>-3300</v>
      </c>
      <c r="J139" s="12">
        <v>100000</v>
      </c>
    </row>
    <row r="140" spans="2:10" x14ac:dyDescent="0.25">
      <c r="B140" t="s">
        <v>12</v>
      </c>
      <c r="C140" t="s">
        <v>13</v>
      </c>
      <c r="D140" t="s">
        <v>1278</v>
      </c>
      <c r="E140" s="8">
        <v>42643</v>
      </c>
      <c r="F140">
        <v>3</v>
      </c>
      <c r="G140">
        <v>-1.2</v>
      </c>
      <c r="H140" t="s">
        <v>17</v>
      </c>
      <c r="I140" s="27">
        <v>-3000</v>
      </c>
      <c r="J140" s="12">
        <v>100000</v>
      </c>
    </row>
    <row r="141" spans="2:10" x14ac:dyDescent="0.25">
      <c r="B141" t="s">
        <v>12</v>
      </c>
      <c r="C141" t="s">
        <v>13</v>
      </c>
      <c r="D141" t="s">
        <v>1279</v>
      </c>
      <c r="E141" s="8">
        <v>42642</v>
      </c>
      <c r="F141">
        <v>1.1000000000000001</v>
      </c>
      <c r="G141">
        <v>-1.1000000000000001</v>
      </c>
      <c r="H141" t="s">
        <v>15</v>
      </c>
      <c r="I141" s="27">
        <v>1000</v>
      </c>
      <c r="J141" s="12">
        <v>100000</v>
      </c>
    </row>
    <row r="142" spans="2:10" x14ac:dyDescent="0.25">
      <c r="B142" t="s">
        <v>12</v>
      </c>
      <c r="C142" t="s">
        <v>13</v>
      </c>
      <c r="D142" t="s">
        <v>1280</v>
      </c>
      <c r="E142" s="8">
        <v>42637</v>
      </c>
      <c r="F142">
        <v>1.1000000000000001</v>
      </c>
      <c r="G142">
        <v>-1.1000000000000001</v>
      </c>
      <c r="H142" t="s">
        <v>15</v>
      </c>
      <c r="I142" s="27">
        <v>1000</v>
      </c>
      <c r="J142" s="12">
        <v>100000</v>
      </c>
    </row>
    <row r="143" spans="2:10" x14ac:dyDescent="0.25">
      <c r="B143" t="s">
        <v>12</v>
      </c>
      <c r="C143" t="s">
        <v>13</v>
      </c>
      <c r="D143" t="s">
        <v>1281</v>
      </c>
      <c r="E143" s="8">
        <v>42637</v>
      </c>
      <c r="F143">
        <v>5.5</v>
      </c>
      <c r="G143">
        <v>-1.1000000000000001</v>
      </c>
      <c r="H143" t="s">
        <v>17</v>
      </c>
      <c r="I143" s="27">
        <v>-5500</v>
      </c>
      <c r="J143" s="12">
        <v>100000</v>
      </c>
    </row>
    <row r="144" spans="2:10" x14ac:dyDescent="0.25">
      <c r="B144" t="s">
        <v>12</v>
      </c>
      <c r="C144" t="s">
        <v>26</v>
      </c>
      <c r="D144" t="s">
        <v>1282</v>
      </c>
      <c r="E144" s="8">
        <v>42637</v>
      </c>
      <c r="F144">
        <v>4.4000000000000004</v>
      </c>
      <c r="G144">
        <v>-1.1000000000000001</v>
      </c>
      <c r="H144" t="s">
        <v>15</v>
      </c>
      <c r="I144" s="27">
        <v>4000</v>
      </c>
      <c r="J144" s="12">
        <v>100000</v>
      </c>
    </row>
    <row r="145" spans="2:10" x14ac:dyDescent="0.25">
      <c r="B145" t="s">
        <v>12</v>
      </c>
      <c r="C145" t="s">
        <v>13</v>
      </c>
      <c r="D145" t="s">
        <v>1283</v>
      </c>
      <c r="E145" s="8">
        <v>42637</v>
      </c>
      <c r="F145">
        <v>2.2000000000000002</v>
      </c>
      <c r="G145">
        <v>-1.1000000000000001</v>
      </c>
      <c r="H145" t="s">
        <v>17</v>
      </c>
      <c r="I145" s="27">
        <v>-2200</v>
      </c>
      <c r="J145" s="12">
        <v>100000</v>
      </c>
    </row>
    <row r="146" spans="2:10" x14ac:dyDescent="0.25">
      <c r="B146" t="s">
        <v>12</v>
      </c>
      <c r="C146" t="s">
        <v>13</v>
      </c>
      <c r="D146" t="s">
        <v>1284</v>
      </c>
      <c r="E146" s="8">
        <v>42637</v>
      </c>
      <c r="F146">
        <v>4.4000000000000004</v>
      </c>
      <c r="G146">
        <v>-1.1000000000000001</v>
      </c>
      <c r="H146" t="s">
        <v>15</v>
      </c>
      <c r="I146" s="27">
        <v>4000</v>
      </c>
      <c r="J146" s="12">
        <v>100000</v>
      </c>
    </row>
    <row r="147" spans="2:10" x14ac:dyDescent="0.25">
      <c r="B147" t="s">
        <v>12</v>
      </c>
      <c r="C147" t="s">
        <v>13</v>
      </c>
      <c r="D147" t="s">
        <v>1285</v>
      </c>
      <c r="E147" s="8">
        <v>42637</v>
      </c>
      <c r="F147">
        <v>2.2000000000000002</v>
      </c>
      <c r="G147">
        <v>-1.1000000000000001</v>
      </c>
      <c r="H147" t="s">
        <v>17</v>
      </c>
      <c r="I147" s="27">
        <v>-2200</v>
      </c>
      <c r="J147" s="12">
        <v>100000</v>
      </c>
    </row>
    <row r="148" spans="2:10" x14ac:dyDescent="0.25">
      <c r="B148" t="s">
        <v>12</v>
      </c>
      <c r="C148" t="s">
        <v>29</v>
      </c>
      <c r="D148" t="s">
        <v>1286</v>
      </c>
      <c r="E148" s="8">
        <v>42637</v>
      </c>
      <c r="F148">
        <v>3.3</v>
      </c>
      <c r="G148">
        <v>-1.1000000000000001</v>
      </c>
      <c r="H148" t="s">
        <v>15</v>
      </c>
      <c r="I148" s="27">
        <v>3000</v>
      </c>
      <c r="J148" s="12">
        <v>100000</v>
      </c>
    </row>
    <row r="149" spans="2:10" x14ac:dyDescent="0.25">
      <c r="B149" t="s">
        <v>12</v>
      </c>
      <c r="C149" t="s">
        <v>41</v>
      </c>
      <c r="D149" t="s">
        <v>1287</v>
      </c>
      <c r="E149" s="8">
        <v>42637</v>
      </c>
      <c r="F149">
        <v>1</v>
      </c>
      <c r="G149">
        <v>2.1</v>
      </c>
      <c r="H149" t="s">
        <v>17</v>
      </c>
      <c r="I149" s="27">
        <v>-1000</v>
      </c>
      <c r="J149" s="12">
        <v>100000</v>
      </c>
    </row>
    <row r="150" spans="2:10" x14ac:dyDescent="0.25">
      <c r="B150" t="s">
        <v>12</v>
      </c>
      <c r="C150" t="s">
        <v>29</v>
      </c>
      <c r="D150" t="s">
        <v>1288</v>
      </c>
      <c r="E150" s="8">
        <v>42636</v>
      </c>
      <c r="F150">
        <v>2.2000000000000002</v>
      </c>
      <c r="G150">
        <v>-1.1000000000000001</v>
      </c>
      <c r="H150" t="s">
        <v>17</v>
      </c>
      <c r="I150" s="27">
        <v>-2200</v>
      </c>
      <c r="J150" s="12">
        <v>100000</v>
      </c>
    </row>
    <row r="151" spans="2:10" x14ac:dyDescent="0.25">
      <c r="B151" t="s">
        <v>12</v>
      </c>
      <c r="C151" t="s">
        <v>13</v>
      </c>
      <c r="D151" t="s">
        <v>1289</v>
      </c>
      <c r="E151" s="8">
        <v>42635</v>
      </c>
      <c r="F151">
        <v>3.3</v>
      </c>
      <c r="G151">
        <v>-1.1000000000000001</v>
      </c>
      <c r="H151" t="s">
        <v>17</v>
      </c>
      <c r="I151" s="27">
        <v>-3300</v>
      </c>
      <c r="J151" s="12">
        <v>100000</v>
      </c>
    </row>
    <row r="152" spans="2:10" x14ac:dyDescent="0.25">
      <c r="B152" t="s">
        <v>12</v>
      </c>
      <c r="C152" t="s">
        <v>13</v>
      </c>
      <c r="D152" t="s">
        <v>1239</v>
      </c>
      <c r="E152" s="8">
        <v>42630</v>
      </c>
      <c r="F152">
        <v>3.3</v>
      </c>
      <c r="G152">
        <v>-1.1000000000000001</v>
      </c>
      <c r="H152" t="s">
        <v>17</v>
      </c>
      <c r="I152" s="27">
        <v>-3300</v>
      </c>
      <c r="J152" s="12">
        <v>100000</v>
      </c>
    </row>
    <row r="153" spans="2:10" x14ac:dyDescent="0.25">
      <c r="B153" t="s">
        <v>12</v>
      </c>
      <c r="C153" t="s">
        <v>13</v>
      </c>
      <c r="D153" t="s">
        <v>1240</v>
      </c>
      <c r="E153" s="8">
        <v>42630</v>
      </c>
      <c r="F153">
        <v>4.4000000000000004</v>
      </c>
      <c r="G153">
        <v>-1.1000000000000001</v>
      </c>
      <c r="H153" t="s">
        <v>17</v>
      </c>
      <c r="I153" s="11">
        <v>-4400</v>
      </c>
      <c r="J153" s="12">
        <v>100000</v>
      </c>
    </row>
    <row r="154" spans="2:10" x14ac:dyDescent="0.25">
      <c r="B154" t="s">
        <v>12</v>
      </c>
      <c r="C154" t="s">
        <v>26</v>
      </c>
      <c r="D154" t="s">
        <v>1241</v>
      </c>
      <c r="E154" s="8">
        <v>42630</v>
      </c>
      <c r="F154">
        <v>4.4000000000000004</v>
      </c>
      <c r="G154">
        <v>-1.1000000000000001</v>
      </c>
      <c r="H154" t="s">
        <v>15</v>
      </c>
      <c r="I154" s="11">
        <v>4000</v>
      </c>
      <c r="J154" s="12">
        <v>100000</v>
      </c>
    </row>
    <row r="155" spans="2:10" x14ac:dyDescent="0.25">
      <c r="B155" t="s">
        <v>12</v>
      </c>
      <c r="C155" t="s">
        <v>13</v>
      </c>
      <c r="D155" t="s">
        <v>1242</v>
      </c>
      <c r="E155" s="8">
        <v>42630</v>
      </c>
      <c r="F155">
        <v>3.3</v>
      </c>
      <c r="G155">
        <v>-1.1000000000000001</v>
      </c>
      <c r="H155" t="s">
        <v>17</v>
      </c>
      <c r="I155" s="11">
        <v>-3300</v>
      </c>
      <c r="J155" s="12">
        <v>100000</v>
      </c>
    </row>
    <row r="156" spans="2:10" x14ac:dyDescent="0.25">
      <c r="B156" t="s">
        <v>12</v>
      </c>
      <c r="C156" t="s">
        <v>13</v>
      </c>
      <c r="D156" t="s">
        <v>83</v>
      </c>
      <c r="E156" s="8">
        <v>42630</v>
      </c>
      <c r="F156">
        <v>2.2000000000000002</v>
      </c>
      <c r="G156">
        <v>-1.1000000000000001</v>
      </c>
      <c r="H156" t="s">
        <v>15</v>
      </c>
      <c r="I156" s="11">
        <v>2000</v>
      </c>
      <c r="J156" s="12">
        <v>100000</v>
      </c>
    </row>
    <row r="157" spans="2:10" x14ac:dyDescent="0.25">
      <c r="B157" t="s">
        <v>12</v>
      </c>
      <c r="C157" t="s">
        <v>13</v>
      </c>
      <c r="D157" t="s">
        <v>1243</v>
      </c>
      <c r="E157" s="8">
        <v>42630</v>
      </c>
      <c r="F157">
        <v>5.5</v>
      </c>
      <c r="G157">
        <v>-1.1000000000000001</v>
      </c>
      <c r="H157" t="s">
        <v>15</v>
      </c>
      <c r="I157" s="11">
        <v>5000</v>
      </c>
      <c r="J157" s="12">
        <v>100000</v>
      </c>
    </row>
    <row r="158" spans="2:10" x14ac:dyDescent="0.25">
      <c r="B158" t="s">
        <v>12</v>
      </c>
      <c r="C158" t="s">
        <v>13</v>
      </c>
      <c r="D158" t="s">
        <v>1244</v>
      </c>
      <c r="E158" s="8">
        <v>42630</v>
      </c>
      <c r="F158">
        <v>2.2000000000000002</v>
      </c>
      <c r="G158">
        <v>-1.1000000000000001</v>
      </c>
      <c r="H158" t="s">
        <v>15</v>
      </c>
      <c r="I158" s="11">
        <v>2000</v>
      </c>
      <c r="J158" s="12">
        <v>100000</v>
      </c>
    </row>
    <row r="159" spans="2:10" x14ac:dyDescent="0.25">
      <c r="B159" t="s">
        <v>12</v>
      </c>
      <c r="C159" t="s">
        <v>13</v>
      </c>
      <c r="D159" t="s">
        <v>1245</v>
      </c>
      <c r="E159" s="8">
        <v>42629</v>
      </c>
      <c r="F159">
        <v>2.2000000000000002</v>
      </c>
      <c r="G159">
        <v>-1.1000000000000001</v>
      </c>
      <c r="H159" t="s">
        <v>17</v>
      </c>
      <c r="I159" s="11">
        <v>-2200</v>
      </c>
      <c r="J159" s="12">
        <v>100000</v>
      </c>
    </row>
    <row r="160" spans="2:10" x14ac:dyDescent="0.25">
      <c r="B160" t="s">
        <v>12</v>
      </c>
      <c r="C160" t="s">
        <v>13</v>
      </c>
      <c r="D160" t="s">
        <v>1246</v>
      </c>
      <c r="E160" s="8">
        <v>42629</v>
      </c>
      <c r="F160">
        <v>1.1000000000000001</v>
      </c>
      <c r="G160">
        <v>-1.1000000000000001</v>
      </c>
      <c r="H160" t="s">
        <v>15</v>
      </c>
      <c r="I160" s="11">
        <v>1000</v>
      </c>
      <c r="J160" s="12">
        <v>100000</v>
      </c>
    </row>
    <row r="161" spans="2:10" x14ac:dyDescent="0.25">
      <c r="B161" t="s">
        <v>12</v>
      </c>
      <c r="C161" t="s">
        <v>13</v>
      </c>
      <c r="D161" t="s">
        <v>1247</v>
      </c>
      <c r="E161" s="8">
        <v>42628</v>
      </c>
      <c r="F161">
        <v>3.3</v>
      </c>
      <c r="G161">
        <v>-1.1000000000000001</v>
      </c>
      <c r="H161" t="s">
        <v>17</v>
      </c>
      <c r="I161" s="11">
        <v>-3300</v>
      </c>
      <c r="J161" s="12">
        <v>100000</v>
      </c>
    </row>
    <row r="162" spans="2:10" x14ac:dyDescent="0.25">
      <c r="B162" t="s">
        <v>12</v>
      </c>
      <c r="C162" t="s">
        <v>13</v>
      </c>
      <c r="D162" t="s">
        <v>1248</v>
      </c>
      <c r="E162" s="8">
        <v>42623</v>
      </c>
      <c r="F162">
        <v>5.5</v>
      </c>
      <c r="G162">
        <v>-1.1000000000000001</v>
      </c>
      <c r="H162" t="s">
        <v>15</v>
      </c>
      <c r="I162" s="11">
        <v>5000</v>
      </c>
      <c r="J162" s="12">
        <v>100000</v>
      </c>
    </row>
    <row r="163" spans="2:10" x14ac:dyDescent="0.25">
      <c r="B163" t="s">
        <v>12</v>
      </c>
      <c r="C163" t="s">
        <v>13</v>
      </c>
      <c r="D163" t="s">
        <v>1249</v>
      </c>
      <c r="E163" s="8">
        <v>42623</v>
      </c>
      <c r="F163">
        <v>3.3</v>
      </c>
      <c r="G163">
        <v>-1.1000000000000001</v>
      </c>
      <c r="H163" t="s">
        <v>17</v>
      </c>
      <c r="I163" s="11">
        <v>-3300</v>
      </c>
      <c r="J163" s="12">
        <v>100000</v>
      </c>
    </row>
    <row r="164" spans="2:10" x14ac:dyDescent="0.25">
      <c r="B164" t="s">
        <v>12</v>
      </c>
      <c r="C164" t="s">
        <v>13</v>
      </c>
      <c r="D164" t="s">
        <v>1250</v>
      </c>
      <c r="E164" s="8">
        <v>42623</v>
      </c>
      <c r="F164">
        <v>3.3</v>
      </c>
      <c r="G164">
        <v>-1.1000000000000001</v>
      </c>
      <c r="H164" t="s">
        <v>17</v>
      </c>
      <c r="I164" s="11">
        <v>-3300</v>
      </c>
      <c r="J164" s="12">
        <v>100000</v>
      </c>
    </row>
    <row r="165" spans="2:10" x14ac:dyDescent="0.25">
      <c r="B165" t="s">
        <v>12</v>
      </c>
      <c r="C165" t="s">
        <v>26</v>
      </c>
      <c r="D165" t="s">
        <v>1251</v>
      </c>
      <c r="E165" s="8">
        <v>42623</v>
      </c>
      <c r="F165">
        <v>4.4000000000000004</v>
      </c>
      <c r="G165">
        <v>-1.1000000000000001</v>
      </c>
      <c r="H165" t="s">
        <v>15</v>
      </c>
      <c r="I165" s="11">
        <v>4000</v>
      </c>
      <c r="J165" s="12">
        <v>100000</v>
      </c>
    </row>
    <row r="166" spans="2:10" x14ac:dyDescent="0.25">
      <c r="B166" t="s">
        <v>12</v>
      </c>
      <c r="C166" t="s">
        <v>29</v>
      </c>
      <c r="D166" t="s">
        <v>1252</v>
      </c>
      <c r="E166" s="8">
        <v>42623</v>
      </c>
      <c r="F166">
        <v>2.2000000000000002</v>
      </c>
      <c r="G166">
        <v>-1.1000000000000001</v>
      </c>
      <c r="H166" t="s">
        <v>15</v>
      </c>
      <c r="I166" s="11">
        <v>2000</v>
      </c>
      <c r="J166" s="12">
        <v>100000</v>
      </c>
    </row>
    <row r="167" spans="2:10" x14ac:dyDescent="0.25">
      <c r="B167" t="s">
        <v>12</v>
      </c>
      <c r="C167" t="s">
        <v>29</v>
      </c>
      <c r="D167" t="s">
        <v>1253</v>
      </c>
      <c r="E167" s="8">
        <v>42623</v>
      </c>
      <c r="F167">
        <v>2.2000000000000002</v>
      </c>
      <c r="G167">
        <v>-1.1000000000000001</v>
      </c>
      <c r="H167" t="s">
        <v>17</v>
      </c>
      <c r="I167" s="11">
        <v>-2200</v>
      </c>
      <c r="J167" s="12">
        <v>100000</v>
      </c>
    </row>
    <row r="168" spans="2:10" x14ac:dyDescent="0.25">
      <c r="B168" t="s">
        <v>12</v>
      </c>
      <c r="C168" t="s">
        <v>13</v>
      </c>
      <c r="D168" t="s">
        <v>1254</v>
      </c>
      <c r="E168" s="8">
        <v>42622</v>
      </c>
      <c r="F168">
        <v>4.4000000000000004</v>
      </c>
      <c r="G168">
        <v>-1.1000000000000001</v>
      </c>
      <c r="H168" t="s">
        <v>17</v>
      </c>
      <c r="I168" s="11">
        <v>-4400</v>
      </c>
      <c r="J168" s="12">
        <v>100000</v>
      </c>
    </row>
    <row r="169" spans="2:10" x14ac:dyDescent="0.25">
      <c r="B169" t="s">
        <v>12</v>
      </c>
      <c r="C169" t="s">
        <v>13</v>
      </c>
      <c r="D169" t="s">
        <v>1255</v>
      </c>
      <c r="E169" s="8">
        <v>42622</v>
      </c>
      <c r="F169">
        <v>1.1000000000000001</v>
      </c>
      <c r="G169">
        <v>-1.1000000000000001</v>
      </c>
      <c r="H169" t="s">
        <v>17</v>
      </c>
      <c r="I169" s="11">
        <v>-1100</v>
      </c>
      <c r="J169" s="12">
        <v>100000</v>
      </c>
    </row>
    <row r="170" spans="2:10" x14ac:dyDescent="0.25">
      <c r="B170" t="s">
        <v>12</v>
      </c>
      <c r="C170" t="s">
        <v>41</v>
      </c>
      <c r="D170" t="s">
        <v>1256</v>
      </c>
      <c r="E170" s="8">
        <v>42622</v>
      </c>
      <c r="F170">
        <v>0.5</v>
      </c>
      <c r="G170">
        <v>4.8</v>
      </c>
      <c r="H170" t="s">
        <v>17</v>
      </c>
      <c r="I170" s="11">
        <v>-500</v>
      </c>
      <c r="J170" s="12">
        <v>100000</v>
      </c>
    </row>
    <row r="171" spans="2:10" x14ac:dyDescent="0.25">
      <c r="B171" t="s">
        <v>12</v>
      </c>
      <c r="C171" t="s">
        <v>13</v>
      </c>
      <c r="D171" t="s">
        <v>1257</v>
      </c>
      <c r="E171" s="8">
        <v>42618</v>
      </c>
      <c r="F171">
        <v>3.3</v>
      </c>
      <c r="G171">
        <v>-1.1000000000000001</v>
      </c>
      <c r="H171" t="s">
        <v>15</v>
      </c>
      <c r="I171" s="11">
        <v>3000</v>
      </c>
      <c r="J171" s="12">
        <v>100000</v>
      </c>
    </row>
    <row r="172" spans="2:10" x14ac:dyDescent="0.25">
      <c r="B172" t="s">
        <v>12</v>
      </c>
      <c r="C172" t="s">
        <v>13</v>
      </c>
      <c r="D172" t="s">
        <v>1258</v>
      </c>
      <c r="E172" s="8">
        <v>42617</v>
      </c>
      <c r="F172">
        <v>3.3</v>
      </c>
      <c r="G172">
        <v>-1.1000000000000001</v>
      </c>
      <c r="H172" t="s">
        <v>15</v>
      </c>
      <c r="I172" s="11">
        <v>3000</v>
      </c>
      <c r="J172" s="12">
        <v>100000</v>
      </c>
    </row>
    <row r="173" spans="2:10" x14ac:dyDescent="0.25">
      <c r="B173" t="s">
        <v>12</v>
      </c>
      <c r="C173" t="s">
        <v>13</v>
      </c>
      <c r="D173" t="s">
        <v>1259</v>
      </c>
      <c r="E173" s="8">
        <v>42616</v>
      </c>
      <c r="F173">
        <v>5.5</v>
      </c>
      <c r="G173">
        <v>-1.1000000000000001</v>
      </c>
      <c r="H173" t="s">
        <v>17</v>
      </c>
      <c r="I173" s="11">
        <v>-5500</v>
      </c>
      <c r="J173" s="12">
        <v>100000</v>
      </c>
    </row>
    <row r="174" spans="2:10" x14ac:dyDescent="0.25">
      <c r="B174" t="s">
        <v>12</v>
      </c>
      <c r="C174" t="s">
        <v>29</v>
      </c>
      <c r="D174" t="s">
        <v>1260</v>
      </c>
      <c r="E174" s="8">
        <v>42616</v>
      </c>
      <c r="F174">
        <v>2.2000000000000002</v>
      </c>
      <c r="G174">
        <v>-1.1000000000000001</v>
      </c>
      <c r="H174" t="s">
        <v>20</v>
      </c>
      <c r="I174" s="11">
        <v>0</v>
      </c>
      <c r="J174" s="12">
        <v>100000</v>
      </c>
    </row>
    <row r="175" spans="2:10" x14ac:dyDescent="0.25">
      <c r="B175" t="s">
        <v>12</v>
      </c>
      <c r="C175" t="s">
        <v>13</v>
      </c>
      <c r="D175" t="s">
        <v>1261</v>
      </c>
      <c r="E175" s="8">
        <v>42616</v>
      </c>
      <c r="F175">
        <v>3.3</v>
      </c>
      <c r="G175">
        <v>-1.1000000000000001</v>
      </c>
      <c r="H175" t="s">
        <v>15</v>
      </c>
      <c r="I175" s="11">
        <v>3000</v>
      </c>
      <c r="J175" s="12">
        <v>100000</v>
      </c>
    </row>
    <row r="176" spans="2:10" x14ac:dyDescent="0.25">
      <c r="B176" t="s">
        <v>12</v>
      </c>
      <c r="C176" t="s">
        <v>13</v>
      </c>
      <c r="D176" t="s">
        <v>1262</v>
      </c>
      <c r="E176" s="8">
        <v>42616</v>
      </c>
      <c r="F176">
        <v>4.4000000000000004</v>
      </c>
      <c r="G176">
        <v>-1.1000000000000001</v>
      </c>
      <c r="H176" t="s">
        <v>15</v>
      </c>
      <c r="I176" s="11">
        <v>4000</v>
      </c>
      <c r="J176" s="12">
        <v>100000</v>
      </c>
    </row>
    <row r="177" spans="1:10" x14ac:dyDescent="0.25">
      <c r="B177" t="s">
        <v>12</v>
      </c>
      <c r="C177" t="s">
        <v>13</v>
      </c>
      <c r="D177" t="s">
        <v>1263</v>
      </c>
      <c r="E177" s="8">
        <v>42615</v>
      </c>
      <c r="F177">
        <v>1.1000000000000001</v>
      </c>
      <c r="G177">
        <v>-1.1000000000000001</v>
      </c>
      <c r="H177" t="s">
        <v>15</v>
      </c>
      <c r="I177" s="11">
        <v>1000</v>
      </c>
      <c r="J177" s="12">
        <v>100000</v>
      </c>
    </row>
    <row r="178" spans="1:10" x14ac:dyDescent="0.25">
      <c r="B178" t="s">
        <v>12</v>
      </c>
      <c r="C178" t="s">
        <v>13</v>
      </c>
      <c r="D178" t="s">
        <v>1264</v>
      </c>
      <c r="E178" s="8">
        <v>42615</v>
      </c>
      <c r="F178">
        <v>4.4000000000000004</v>
      </c>
      <c r="G178">
        <v>-1.1000000000000001</v>
      </c>
      <c r="H178" t="s">
        <v>15</v>
      </c>
      <c r="I178" s="11">
        <v>4000</v>
      </c>
      <c r="J178" s="12">
        <v>100000</v>
      </c>
    </row>
    <row r="179" spans="1:10" x14ac:dyDescent="0.25">
      <c r="B179" t="s">
        <v>12</v>
      </c>
      <c r="C179" t="s">
        <v>29</v>
      </c>
      <c r="D179" t="s">
        <v>1265</v>
      </c>
      <c r="E179" s="8">
        <v>42614</v>
      </c>
      <c r="F179">
        <v>1.1000000000000001</v>
      </c>
      <c r="G179">
        <v>-1.1000000000000001</v>
      </c>
      <c r="H179" t="s">
        <v>15</v>
      </c>
      <c r="I179" s="11">
        <v>1000</v>
      </c>
      <c r="J179" s="12">
        <v>100000</v>
      </c>
    </row>
    <row r="180" spans="1:10" x14ac:dyDescent="0.25">
      <c r="B180" t="s">
        <v>12</v>
      </c>
      <c r="C180" t="s">
        <v>41</v>
      </c>
      <c r="D180" t="s">
        <v>1266</v>
      </c>
      <c r="E180" s="8">
        <v>42614</v>
      </c>
      <c r="F180">
        <v>2.2000000000000002</v>
      </c>
      <c r="G180">
        <v>-1.1000000000000001</v>
      </c>
      <c r="H180" t="s">
        <v>17</v>
      </c>
      <c r="I180" s="11">
        <v>-2200</v>
      </c>
      <c r="J180" s="12">
        <v>100000</v>
      </c>
    </row>
    <row r="181" spans="1:10" x14ac:dyDescent="0.25">
      <c r="B181" t="s">
        <v>12</v>
      </c>
      <c r="C181" t="s">
        <v>13</v>
      </c>
      <c r="D181" t="s">
        <v>1267</v>
      </c>
      <c r="E181" s="8">
        <v>42608</v>
      </c>
      <c r="F181">
        <v>2.2000000000000002</v>
      </c>
      <c r="G181">
        <v>-1.1000000000000001</v>
      </c>
      <c r="H181" t="s">
        <v>15</v>
      </c>
      <c r="I181" s="11">
        <v>2000</v>
      </c>
      <c r="J181" s="12">
        <v>100000</v>
      </c>
    </row>
    <row r="182" spans="1:10" ht="21" x14ac:dyDescent="0.25">
      <c r="A182" s="44" t="s">
        <v>9</v>
      </c>
      <c r="B182" s="44"/>
      <c r="C182" s="44"/>
      <c r="D182" s="44"/>
      <c r="E182" s="44"/>
      <c r="F182" s="44"/>
      <c r="G182" s="44"/>
      <c r="H182" s="44"/>
      <c r="I182" s="44"/>
      <c r="J182" s="12">
        <v>100000</v>
      </c>
    </row>
    <row r="183" spans="1:10" ht="15.75" x14ac:dyDescent="0.25">
      <c r="A183" s="51" t="s">
        <v>10</v>
      </c>
      <c r="B183" s="51"/>
      <c r="C183" s="6">
        <f>SUM(I184:I371)</f>
        <v>2086.4869188782159</v>
      </c>
      <c r="D183" s="52" t="s">
        <v>11</v>
      </c>
      <c r="E183" s="52"/>
      <c r="F183" s="52"/>
      <c r="G183" s="52"/>
      <c r="H183" s="52"/>
      <c r="I183" s="7">
        <f>C183/J11</f>
        <v>2.0864869188782158E-2</v>
      </c>
      <c r="J183" s="12">
        <v>100000</v>
      </c>
    </row>
    <row r="184" spans="1:10" x14ac:dyDescent="0.25">
      <c r="A184">
        <v>16812</v>
      </c>
      <c r="B184" t="s">
        <v>12</v>
      </c>
      <c r="C184" t="s">
        <v>13</v>
      </c>
      <c r="D184" t="s">
        <v>14</v>
      </c>
      <c r="E184" s="8">
        <v>42380</v>
      </c>
      <c r="F184" s="9">
        <v>5.5E-2</v>
      </c>
      <c r="G184" s="10">
        <v>-1.1000000000000001</v>
      </c>
      <c r="H184" t="s">
        <v>15</v>
      </c>
      <c r="I184" s="11">
        <v>5000</v>
      </c>
      <c r="J184" s="12">
        <v>100000</v>
      </c>
    </row>
    <row r="185" spans="1:10" x14ac:dyDescent="0.25">
      <c r="A185">
        <v>16806</v>
      </c>
      <c r="B185" t="s">
        <v>12</v>
      </c>
      <c r="C185" t="s">
        <v>13</v>
      </c>
      <c r="D185" t="s">
        <v>16</v>
      </c>
      <c r="E185" s="8">
        <v>42371</v>
      </c>
      <c r="F185" s="9">
        <v>2.2000000000000002E-2</v>
      </c>
      <c r="G185" s="10">
        <v>-1.1000000000000001</v>
      </c>
      <c r="H185" t="s">
        <v>17</v>
      </c>
      <c r="I185" s="11">
        <v>-2200</v>
      </c>
      <c r="J185" s="12">
        <v>100000</v>
      </c>
    </row>
    <row r="186" spans="1:10" x14ac:dyDescent="0.25">
      <c r="A186">
        <v>16807</v>
      </c>
      <c r="B186" t="s">
        <v>12</v>
      </c>
      <c r="C186" t="s">
        <v>13</v>
      </c>
      <c r="D186" t="s">
        <v>18</v>
      </c>
      <c r="E186" s="8">
        <v>42371</v>
      </c>
      <c r="F186" s="9">
        <v>3.3000000000000002E-2</v>
      </c>
      <c r="G186" s="10">
        <v>-1.1000000000000001</v>
      </c>
      <c r="H186" t="s">
        <v>17</v>
      </c>
      <c r="I186" s="11">
        <v>-3300</v>
      </c>
      <c r="J186" s="12">
        <v>100000</v>
      </c>
    </row>
    <row r="187" spans="1:10" x14ac:dyDescent="0.25">
      <c r="A187">
        <v>16808</v>
      </c>
      <c r="B187" t="s">
        <v>12</v>
      </c>
      <c r="C187" t="s">
        <v>13</v>
      </c>
      <c r="D187" t="s">
        <v>19</v>
      </c>
      <c r="E187" s="8">
        <v>42371</v>
      </c>
      <c r="F187" s="9">
        <v>0</v>
      </c>
      <c r="G187" s="10">
        <v>-1.1000000000000001</v>
      </c>
      <c r="H187" t="s">
        <v>20</v>
      </c>
      <c r="I187" s="11">
        <v>0</v>
      </c>
      <c r="J187" s="12">
        <v>100000</v>
      </c>
    </row>
    <row r="188" spans="1:10" x14ac:dyDescent="0.25">
      <c r="A188">
        <v>16800</v>
      </c>
      <c r="B188" t="s">
        <v>12</v>
      </c>
      <c r="C188" t="s">
        <v>13</v>
      </c>
      <c r="D188" t="s">
        <v>21</v>
      </c>
      <c r="E188" s="8">
        <v>42370</v>
      </c>
      <c r="F188" s="9">
        <v>3.3000000000000002E-2</v>
      </c>
      <c r="G188" s="10">
        <v>-1.1000000000000001</v>
      </c>
      <c r="H188" t="s">
        <v>15</v>
      </c>
      <c r="I188" s="11">
        <v>2999.9999999999995</v>
      </c>
      <c r="J188" s="12">
        <v>100000</v>
      </c>
    </row>
    <row r="189" spans="1:10" x14ac:dyDescent="0.25">
      <c r="A189">
        <v>16803</v>
      </c>
      <c r="B189" t="s">
        <v>12</v>
      </c>
      <c r="C189" t="s">
        <v>13</v>
      </c>
      <c r="D189" t="s">
        <v>22</v>
      </c>
      <c r="E189" s="8">
        <v>42370</v>
      </c>
      <c r="F189" s="9">
        <v>6.5000000000000002E-2</v>
      </c>
      <c r="G189" s="10">
        <v>1.7</v>
      </c>
      <c r="H189" t="s">
        <v>17</v>
      </c>
      <c r="I189" s="12">
        <v>-6500</v>
      </c>
      <c r="J189" s="12">
        <v>100000</v>
      </c>
    </row>
    <row r="190" spans="1:10" x14ac:dyDescent="0.25">
      <c r="A190">
        <v>16801</v>
      </c>
      <c r="B190" t="s">
        <v>12</v>
      </c>
      <c r="C190" t="s">
        <v>13</v>
      </c>
      <c r="D190" t="s">
        <v>23</v>
      </c>
      <c r="E190" s="8">
        <v>42370</v>
      </c>
      <c r="F190" s="9">
        <v>5.5E-2</v>
      </c>
      <c r="G190" s="10">
        <v>-1.1000000000000001</v>
      </c>
      <c r="H190" t="s">
        <v>15</v>
      </c>
      <c r="I190" s="11">
        <v>5000</v>
      </c>
      <c r="J190" s="12">
        <v>100000</v>
      </c>
    </row>
    <row r="191" spans="1:10" x14ac:dyDescent="0.25">
      <c r="A191">
        <v>16802</v>
      </c>
      <c r="B191" t="s">
        <v>12</v>
      </c>
      <c r="C191" t="s">
        <v>13</v>
      </c>
      <c r="D191" t="s">
        <v>24</v>
      </c>
      <c r="E191" s="8">
        <v>42370</v>
      </c>
      <c r="F191" s="9">
        <v>3.3000000000000002E-2</v>
      </c>
      <c r="G191" s="10">
        <v>-1.1000000000000001</v>
      </c>
      <c r="H191" t="s">
        <v>17</v>
      </c>
      <c r="I191" s="11">
        <v>-3300</v>
      </c>
      <c r="J191" s="12">
        <v>100000</v>
      </c>
    </row>
    <row r="192" spans="1:10" x14ac:dyDescent="0.25">
      <c r="A192">
        <v>16814</v>
      </c>
      <c r="B192" t="s">
        <v>12</v>
      </c>
      <c r="C192" t="s">
        <v>13</v>
      </c>
      <c r="D192" t="s">
        <v>25</v>
      </c>
      <c r="E192" s="8">
        <v>42370</v>
      </c>
      <c r="F192" s="9">
        <v>5.4000000000000006E-2</v>
      </c>
      <c r="G192" s="10">
        <v>-1.1000000000000001</v>
      </c>
      <c r="H192" t="s">
        <v>17</v>
      </c>
      <c r="I192" s="11">
        <v>-5400.0000000000009</v>
      </c>
      <c r="J192" s="12">
        <v>100000</v>
      </c>
    </row>
    <row r="193" spans="1:10" x14ac:dyDescent="0.25">
      <c r="A193">
        <v>16804</v>
      </c>
      <c r="B193" t="s">
        <v>12</v>
      </c>
      <c r="C193" t="s">
        <v>26</v>
      </c>
      <c r="D193" t="s">
        <v>27</v>
      </c>
      <c r="E193" s="8">
        <v>42370</v>
      </c>
      <c r="F193" s="9">
        <v>4.4000000000000004E-2</v>
      </c>
      <c r="G193" s="10">
        <v>-1.1000000000000001</v>
      </c>
      <c r="H193" t="s">
        <v>15</v>
      </c>
      <c r="I193" s="11">
        <v>3999.9999999999995</v>
      </c>
      <c r="J193" s="12">
        <v>100000</v>
      </c>
    </row>
    <row r="194" spans="1:10" x14ac:dyDescent="0.25">
      <c r="A194">
        <v>16805</v>
      </c>
      <c r="B194" t="s">
        <v>12</v>
      </c>
      <c r="C194" t="s">
        <v>13</v>
      </c>
      <c r="D194" t="s">
        <v>28</v>
      </c>
      <c r="E194" s="8">
        <v>42370</v>
      </c>
      <c r="F194" s="9">
        <v>1.1000000000000001E-2</v>
      </c>
      <c r="G194" s="10">
        <v>-1.1000000000000001</v>
      </c>
      <c r="H194" t="s">
        <v>15</v>
      </c>
      <c r="I194" s="11">
        <v>999.99999999999989</v>
      </c>
      <c r="J194" s="12">
        <v>100000</v>
      </c>
    </row>
    <row r="195" spans="1:10" x14ac:dyDescent="0.25">
      <c r="A195">
        <v>16798</v>
      </c>
      <c r="B195" t="s">
        <v>12</v>
      </c>
      <c r="C195" t="s">
        <v>29</v>
      </c>
      <c r="D195" t="s">
        <v>30</v>
      </c>
      <c r="E195" s="8">
        <v>42368</v>
      </c>
      <c r="F195" s="9">
        <v>2.2000000000000002E-2</v>
      </c>
      <c r="G195" s="10">
        <v>-1.1000000000000001</v>
      </c>
      <c r="H195" t="s">
        <v>17</v>
      </c>
      <c r="I195" s="11">
        <v>-2200</v>
      </c>
      <c r="J195" s="12">
        <v>100000</v>
      </c>
    </row>
    <row r="196" spans="1:10" x14ac:dyDescent="0.25">
      <c r="A196">
        <v>16799</v>
      </c>
      <c r="B196" t="s">
        <v>12</v>
      </c>
      <c r="C196" t="s">
        <v>13</v>
      </c>
      <c r="D196" t="s">
        <v>31</v>
      </c>
      <c r="E196" s="8">
        <v>42368</v>
      </c>
      <c r="F196" s="9">
        <v>4.4000000000000004E-2</v>
      </c>
      <c r="G196" s="10">
        <v>-1.1000000000000001</v>
      </c>
      <c r="H196" t="s">
        <v>17</v>
      </c>
      <c r="I196" s="11">
        <v>-4400</v>
      </c>
      <c r="J196" s="12">
        <v>100000</v>
      </c>
    </row>
    <row r="197" spans="1:10" x14ac:dyDescent="0.25">
      <c r="A197">
        <v>16794</v>
      </c>
      <c r="B197" t="s">
        <v>12</v>
      </c>
      <c r="C197" t="s">
        <v>13</v>
      </c>
      <c r="D197" t="s">
        <v>32</v>
      </c>
      <c r="E197" s="8">
        <v>42367</v>
      </c>
      <c r="F197" s="9">
        <v>5.5E-2</v>
      </c>
      <c r="G197" s="10">
        <v>-1.1000000000000001</v>
      </c>
      <c r="H197" t="s">
        <v>15</v>
      </c>
      <c r="I197" s="11">
        <v>5000</v>
      </c>
      <c r="J197" s="12">
        <v>100000</v>
      </c>
    </row>
    <row r="198" spans="1:10" x14ac:dyDescent="0.25">
      <c r="A198">
        <v>16795</v>
      </c>
      <c r="B198" t="s">
        <v>12</v>
      </c>
      <c r="C198" t="s">
        <v>13</v>
      </c>
      <c r="D198" t="s">
        <v>33</v>
      </c>
      <c r="E198" s="8">
        <v>42367</v>
      </c>
      <c r="F198" s="9">
        <v>2.2000000000000002E-2</v>
      </c>
      <c r="G198" s="10">
        <v>-1.1000000000000001</v>
      </c>
      <c r="H198" t="s">
        <v>17</v>
      </c>
      <c r="I198" s="11">
        <v>-2200</v>
      </c>
      <c r="J198" s="12">
        <v>100000</v>
      </c>
    </row>
    <row r="199" spans="1:10" x14ac:dyDescent="0.25">
      <c r="A199">
        <v>16796</v>
      </c>
      <c r="B199" t="s">
        <v>12</v>
      </c>
      <c r="C199" t="s">
        <v>13</v>
      </c>
      <c r="D199" t="s">
        <v>34</v>
      </c>
      <c r="E199" s="8">
        <v>42367</v>
      </c>
      <c r="F199" s="9">
        <v>1.1000000000000001E-2</v>
      </c>
      <c r="G199" s="10">
        <v>-1.1000000000000001</v>
      </c>
      <c r="H199" t="s">
        <v>17</v>
      </c>
      <c r="I199" s="11">
        <v>-1100</v>
      </c>
      <c r="J199" s="12">
        <v>100000</v>
      </c>
    </row>
    <row r="200" spans="1:10" x14ac:dyDescent="0.25">
      <c r="A200">
        <v>16797</v>
      </c>
      <c r="B200" t="s">
        <v>12</v>
      </c>
      <c r="C200" t="s">
        <v>29</v>
      </c>
      <c r="D200" t="s">
        <v>35</v>
      </c>
      <c r="E200" s="8">
        <v>42367</v>
      </c>
      <c r="F200" s="9">
        <v>3.3000000000000002E-2</v>
      </c>
      <c r="G200" s="10">
        <v>-1.1000000000000001</v>
      </c>
      <c r="H200" t="s">
        <v>17</v>
      </c>
      <c r="I200" s="11">
        <v>-3300</v>
      </c>
      <c r="J200" s="12">
        <v>100000</v>
      </c>
    </row>
    <row r="201" spans="1:10" x14ac:dyDescent="0.25">
      <c r="A201">
        <v>16792</v>
      </c>
      <c r="B201" t="s">
        <v>12</v>
      </c>
      <c r="C201" t="s">
        <v>13</v>
      </c>
      <c r="D201" t="s">
        <v>36</v>
      </c>
      <c r="E201" s="8">
        <v>42366</v>
      </c>
      <c r="F201" s="9">
        <v>3.3000000000000002E-2</v>
      </c>
      <c r="G201" s="10">
        <v>-1.1000000000000001</v>
      </c>
      <c r="H201" t="s">
        <v>17</v>
      </c>
      <c r="I201" s="11">
        <v>-3300</v>
      </c>
      <c r="J201" s="12">
        <v>100000</v>
      </c>
    </row>
    <row r="202" spans="1:10" x14ac:dyDescent="0.25">
      <c r="A202">
        <v>16793</v>
      </c>
      <c r="B202" t="s">
        <v>12</v>
      </c>
      <c r="C202" t="s">
        <v>13</v>
      </c>
      <c r="D202" t="s">
        <v>37</v>
      </c>
      <c r="E202" s="8">
        <v>42366</v>
      </c>
      <c r="F202" s="9">
        <v>3.5000000000000003E-2</v>
      </c>
      <c r="G202" s="10">
        <v>-1.1000000000000001</v>
      </c>
      <c r="H202" t="s">
        <v>15</v>
      </c>
      <c r="I202" s="11">
        <v>3181.818181818182</v>
      </c>
      <c r="J202" s="12">
        <v>100000</v>
      </c>
    </row>
    <row r="203" spans="1:10" x14ac:dyDescent="0.25">
      <c r="A203">
        <v>16785</v>
      </c>
      <c r="B203" t="s">
        <v>12</v>
      </c>
      <c r="C203" t="s">
        <v>29</v>
      </c>
      <c r="D203" t="s">
        <v>38</v>
      </c>
      <c r="E203" s="8">
        <v>42364</v>
      </c>
      <c r="F203" s="9">
        <v>4.4000000000000004E-2</v>
      </c>
      <c r="G203" s="10">
        <v>-1.1000000000000001</v>
      </c>
      <c r="H203" t="s">
        <v>17</v>
      </c>
      <c r="I203" s="11">
        <v>-4400</v>
      </c>
      <c r="J203" s="12">
        <v>100000</v>
      </c>
    </row>
    <row r="204" spans="1:10" x14ac:dyDescent="0.25">
      <c r="A204">
        <v>16784</v>
      </c>
      <c r="B204" t="s">
        <v>12</v>
      </c>
      <c r="C204" t="s">
        <v>13</v>
      </c>
      <c r="D204" t="s">
        <v>39</v>
      </c>
      <c r="E204" s="8">
        <v>42364</v>
      </c>
      <c r="F204" s="9">
        <v>3.3000000000000002E-2</v>
      </c>
      <c r="G204" s="10">
        <v>-1.1000000000000001</v>
      </c>
      <c r="H204" t="s">
        <v>15</v>
      </c>
      <c r="I204" s="11">
        <v>2999.9999999999995</v>
      </c>
      <c r="J204" s="12">
        <v>100000</v>
      </c>
    </row>
    <row r="205" spans="1:10" x14ac:dyDescent="0.25">
      <c r="A205">
        <v>16786</v>
      </c>
      <c r="B205" t="s">
        <v>12</v>
      </c>
      <c r="C205" t="s">
        <v>13</v>
      </c>
      <c r="D205" t="s">
        <v>40</v>
      </c>
      <c r="E205" s="8">
        <v>42364</v>
      </c>
      <c r="F205" s="9">
        <v>5.5E-2</v>
      </c>
      <c r="G205" s="10">
        <v>-1.1000000000000001</v>
      </c>
      <c r="H205" t="s">
        <v>15</v>
      </c>
      <c r="I205" s="11">
        <v>5000</v>
      </c>
      <c r="J205" s="12">
        <v>100000</v>
      </c>
    </row>
    <row r="206" spans="1:10" x14ac:dyDescent="0.25">
      <c r="A206">
        <v>16787</v>
      </c>
      <c r="B206" t="s">
        <v>12</v>
      </c>
      <c r="C206" t="s">
        <v>41</v>
      </c>
      <c r="D206" t="s">
        <v>42</v>
      </c>
      <c r="E206" s="8">
        <v>42364</v>
      </c>
      <c r="F206" s="9">
        <v>0.04</v>
      </c>
      <c r="G206" s="10">
        <v>1.32</v>
      </c>
      <c r="H206" t="s">
        <v>15</v>
      </c>
      <c r="I206" s="11">
        <v>5280</v>
      </c>
      <c r="J206" s="12">
        <v>100000</v>
      </c>
    </row>
    <row r="207" spans="1:10" x14ac:dyDescent="0.25">
      <c r="A207">
        <v>16782</v>
      </c>
      <c r="B207" t="s">
        <v>12</v>
      </c>
      <c r="C207" t="s">
        <v>29</v>
      </c>
      <c r="D207" t="s">
        <v>43</v>
      </c>
      <c r="E207" s="8">
        <v>42362</v>
      </c>
      <c r="F207" s="9">
        <v>1.1000000000000001E-2</v>
      </c>
      <c r="G207" s="10">
        <v>-1.1000000000000001</v>
      </c>
      <c r="H207" t="s">
        <v>15</v>
      </c>
      <c r="I207" s="11">
        <v>999.99999999999989</v>
      </c>
      <c r="J207" s="12">
        <v>100000</v>
      </c>
    </row>
    <row r="208" spans="1:10" x14ac:dyDescent="0.25">
      <c r="A208">
        <v>16783</v>
      </c>
      <c r="B208" t="s">
        <v>12</v>
      </c>
      <c r="C208" t="s">
        <v>13</v>
      </c>
      <c r="D208" t="s">
        <v>44</v>
      </c>
      <c r="E208" s="8">
        <v>42362</v>
      </c>
      <c r="F208" s="9">
        <v>5.5E-2</v>
      </c>
      <c r="G208" s="10">
        <v>-1.1000000000000001</v>
      </c>
      <c r="H208" t="s">
        <v>15</v>
      </c>
      <c r="I208" s="11">
        <v>5000</v>
      </c>
      <c r="J208" s="12">
        <v>100000</v>
      </c>
    </row>
    <row r="209" spans="1:10" x14ac:dyDescent="0.25">
      <c r="A209">
        <v>16781</v>
      </c>
      <c r="B209" t="s">
        <v>12</v>
      </c>
      <c r="C209" t="s">
        <v>13</v>
      </c>
      <c r="D209" t="s">
        <v>45</v>
      </c>
      <c r="E209" s="8">
        <v>42361</v>
      </c>
      <c r="F209" s="9">
        <v>4.4000000000000004E-2</v>
      </c>
      <c r="G209" s="10">
        <v>-1.1000000000000001</v>
      </c>
      <c r="H209" t="s">
        <v>15</v>
      </c>
      <c r="I209" s="11">
        <v>3999.9999999999995</v>
      </c>
      <c r="J209" s="12">
        <v>100000</v>
      </c>
    </row>
    <row r="210" spans="1:10" x14ac:dyDescent="0.25">
      <c r="A210">
        <v>16780</v>
      </c>
      <c r="B210" t="s">
        <v>12</v>
      </c>
      <c r="C210" t="s">
        <v>13</v>
      </c>
      <c r="D210" t="s">
        <v>46</v>
      </c>
      <c r="E210" s="8">
        <v>42360</v>
      </c>
      <c r="F210" s="9">
        <v>3.3000000000000002E-2</v>
      </c>
      <c r="G210" s="10">
        <v>-1.1000000000000001</v>
      </c>
      <c r="H210" t="s">
        <v>17</v>
      </c>
      <c r="I210" s="11">
        <v>-3300</v>
      </c>
      <c r="J210" s="12">
        <v>100000</v>
      </c>
    </row>
    <row r="211" spans="1:10" x14ac:dyDescent="0.25">
      <c r="A211">
        <v>16772</v>
      </c>
      <c r="B211" t="s">
        <v>12</v>
      </c>
      <c r="C211" t="s">
        <v>29</v>
      </c>
      <c r="D211" t="s">
        <v>47</v>
      </c>
      <c r="E211" s="8">
        <v>42357</v>
      </c>
      <c r="F211" s="9">
        <v>3.3000000000000002E-2</v>
      </c>
      <c r="G211" s="10">
        <v>-1.1000000000000001</v>
      </c>
      <c r="H211" t="s">
        <v>17</v>
      </c>
      <c r="I211" s="11">
        <v>-3300</v>
      </c>
      <c r="J211" s="12">
        <v>100000</v>
      </c>
    </row>
    <row r="212" spans="1:10" x14ac:dyDescent="0.25">
      <c r="A212">
        <v>16773</v>
      </c>
      <c r="B212" t="s">
        <v>12</v>
      </c>
      <c r="C212" t="s">
        <v>13</v>
      </c>
      <c r="D212" t="s">
        <v>48</v>
      </c>
      <c r="E212" s="8">
        <v>42357</v>
      </c>
      <c r="F212" s="9">
        <v>0</v>
      </c>
      <c r="G212" s="10">
        <v>-1.1000000000000001</v>
      </c>
      <c r="H212" t="s">
        <v>20</v>
      </c>
      <c r="I212" s="11">
        <v>0</v>
      </c>
      <c r="J212" s="12">
        <v>100000</v>
      </c>
    </row>
    <row r="213" spans="1:10" x14ac:dyDescent="0.25">
      <c r="A213">
        <v>16774</v>
      </c>
      <c r="B213" t="s">
        <v>12</v>
      </c>
      <c r="C213" t="s">
        <v>13</v>
      </c>
      <c r="D213" t="s">
        <v>49</v>
      </c>
      <c r="E213" s="8">
        <v>42357</v>
      </c>
      <c r="F213" s="9">
        <v>5.5E-2</v>
      </c>
      <c r="G213" s="10">
        <v>-1.1000000000000001</v>
      </c>
      <c r="H213" t="s">
        <v>15</v>
      </c>
      <c r="I213" s="11">
        <v>5000</v>
      </c>
      <c r="J213" s="12">
        <v>100000</v>
      </c>
    </row>
    <row r="214" spans="1:10" x14ac:dyDescent="0.25">
      <c r="A214">
        <v>16775</v>
      </c>
      <c r="B214" t="s">
        <v>12</v>
      </c>
      <c r="C214" t="s">
        <v>13</v>
      </c>
      <c r="D214" t="s">
        <v>50</v>
      </c>
      <c r="E214" s="8">
        <v>42357</v>
      </c>
      <c r="F214" s="9">
        <v>2.2000000000000002E-2</v>
      </c>
      <c r="G214" s="10">
        <v>-1.1000000000000001</v>
      </c>
      <c r="H214" t="s">
        <v>15</v>
      </c>
      <c r="I214" s="11">
        <v>1999.9999999999998</v>
      </c>
      <c r="J214" s="12">
        <v>100000</v>
      </c>
    </row>
    <row r="215" spans="1:10" x14ac:dyDescent="0.25">
      <c r="A215">
        <v>16768</v>
      </c>
      <c r="B215" t="s">
        <v>12</v>
      </c>
      <c r="C215" t="s">
        <v>29</v>
      </c>
      <c r="D215" t="s">
        <v>51</v>
      </c>
      <c r="E215" s="8">
        <v>42350</v>
      </c>
      <c r="F215" s="9">
        <v>4.4000000000000004E-2</v>
      </c>
      <c r="G215" s="10">
        <v>-1.1000000000000001</v>
      </c>
      <c r="H215" t="s">
        <v>15</v>
      </c>
      <c r="I215" s="11">
        <v>3999.9999999999995</v>
      </c>
      <c r="J215" s="12">
        <v>100000</v>
      </c>
    </row>
    <row r="216" spans="1:10" x14ac:dyDescent="0.25">
      <c r="A216">
        <v>16757</v>
      </c>
      <c r="B216" t="s">
        <v>12</v>
      </c>
      <c r="C216" t="s">
        <v>26</v>
      </c>
      <c r="D216" t="s">
        <v>52</v>
      </c>
      <c r="E216" s="8">
        <v>42343</v>
      </c>
      <c r="F216" s="9">
        <v>4.4000000000000004E-2</v>
      </c>
      <c r="G216" s="10">
        <v>-1.1000000000000001</v>
      </c>
      <c r="H216" t="s">
        <v>15</v>
      </c>
      <c r="I216" s="11">
        <v>3999.9999999999995</v>
      </c>
      <c r="J216" s="12">
        <v>100000</v>
      </c>
    </row>
    <row r="217" spans="1:10" x14ac:dyDescent="0.25">
      <c r="A217">
        <v>16758</v>
      </c>
      <c r="B217" t="s">
        <v>12</v>
      </c>
      <c r="C217" t="s">
        <v>13</v>
      </c>
      <c r="D217" t="s">
        <v>53</v>
      </c>
      <c r="E217" s="8">
        <v>42343</v>
      </c>
      <c r="F217" s="9">
        <v>5.5E-2</v>
      </c>
      <c r="G217" s="10">
        <v>-1.1000000000000001</v>
      </c>
      <c r="H217" t="s">
        <v>17</v>
      </c>
      <c r="I217" s="11">
        <v>-5500</v>
      </c>
      <c r="J217" s="12">
        <v>100000</v>
      </c>
    </row>
    <row r="218" spans="1:10" x14ac:dyDescent="0.25">
      <c r="A218">
        <v>16759</v>
      </c>
      <c r="B218" t="s">
        <v>12</v>
      </c>
      <c r="C218" t="s">
        <v>29</v>
      </c>
      <c r="D218" t="s">
        <v>54</v>
      </c>
      <c r="E218" s="8">
        <v>42343</v>
      </c>
      <c r="F218" s="9">
        <v>4.4000000000000004E-2</v>
      </c>
      <c r="G218" s="10">
        <v>-1.1000000000000001</v>
      </c>
      <c r="H218" t="s">
        <v>17</v>
      </c>
      <c r="I218" s="11">
        <v>-4400</v>
      </c>
      <c r="J218" s="12">
        <v>100000</v>
      </c>
    </row>
    <row r="219" spans="1:10" x14ac:dyDescent="0.25">
      <c r="A219">
        <v>16761</v>
      </c>
      <c r="B219" t="s">
        <v>12</v>
      </c>
      <c r="C219" t="s">
        <v>13</v>
      </c>
      <c r="D219" t="s">
        <v>55</v>
      </c>
      <c r="E219" s="8">
        <v>42343</v>
      </c>
      <c r="F219" s="9">
        <v>2.2000000000000002E-2</v>
      </c>
      <c r="G219" s="10">
        <v>-1.1000000000000001</v>
      </c>
      <c r="H219" t="s">
        <v>15</v>
      </c>
      <c r="I219" s="11">
        <v>1999.9999999999998</v>
      </c>
      <c r="J219" s="12">
        <v>100000</v>
      </c>
    </row>
    <row r="220" spans="1:10" x14ac:dyDescent="0.25">
      <c r="A220">
        <v>16766</v>
      </c>
      <c r="B220" t="s">
        <v>12</v>
      </c>
      <c r="C220" t="s">
        <v>41</v>
      </c>
      <c r="D220" t="s">
        <v>56</v>
      </c>
      <c r="E220" s="8">
        <v>42343</v>
      </c>
      <c r="F220" s="9">
        <v>0.01</v>
      </c>
      <c r="G220" s="10">
        <v>2.6</v>
      </c>
      <c r="H220" t="s">
        <v>17</v>
      </c>
      <c r="I220" s="12">
        <v>-1000</v>
      </c>
      <c r="J220" s="12">
        <v>100000</v>
      </c>
    </row>
    <row r="221" spans="1:10" x14ac:dyDescent="0.25">
      <c r="A221">
        <v>16765</v>
      </c>
      <c r="B221" t="s">
        <v>12</v>
      </c>
      <c r="C221" t="s">
        <v>13</v>
      </c>
      <c r="D221" t="s">
        <v>57</v>
      </c>
      <c r="E221" s="8">
        <v>42343</v>
      </c>
      <c r="F221" s="9">
        <v>3.3000000000000002E-2</v>
      </c>
      <c r="G221" s="10">
        <v>-1.1000000000000001</v>
      </c>
      <c r="H221" t="s">
        <v>15</v>
      </c>
      <c r="I221" s="11">
        <v>2999.9999999999995</v>
      </c>
      <c r="J221" s="12"/>
    </row>
    <row r="222" spans="1:10" x14ac:dyDescent="0.25">
      <c r="A222">
        <v>16760</v>
      </c>
      <c r="B222" t="s">
        <v>12</v>
      </c>
      <c r="C222" t="s">
        <v>13</v>
      </c>
      <c r="D222" t="s">
        <v>58</v>
      </c>
      <c r="E222" s="8">
        <v>42342</v>
      </c>
      <c r="F222" s="9">
        <v>3.3000000000000002E-2</v>
      </c>
      <c r="G222" s="10">
        <v>-1.1000000000000001</v>
      </c>
      <c r="H222" t="s">
        <v>17</v>
      </c>
      <c r="I222" s="11">
        <v>-3300</v>
      </c>
      <c r="J222" s="12">
        <v>100000</v>
      </c>
    </row>
    <row r="223" spans="1:10" x14ac:dyDescent="0.25">
      <c r="A223">
        <v>16746</v>
      </c>
      <c r="B223" t="s">
        <v>12</v>
      </c>
      <c r="C223" t="s">
        <v>13</v>
      </c>
      <c r="D223" t="s">
        <v>59</v>
      </c>
      <c r="E223" s="8">
        <v>42336</v>
      </c>
      <c r="F223" s="9">
        <v>5.5E-2</v>
      </c>
      <c r="G223" s="10">
        <v>-1.1000000000000001</v>
      </c>
      <c r="H223" t="s">
        <v>15</v>
      </c>
      <c r="I223" s="11">
        <v>5000</v>
      </c>
      <c r="J223" s="12">
        <v>100000</v>
      </c>
    </row>
    <row r="224" spans="1:10" x14ac:dyDescent="0.25">
      <c r="A224">
        <v>16747</v>
      </c>
      <c r="B224" t="s">
        <v>12</v>
      </c>
      <c r="C224" t="s">
        <v>41</v>
      </c>
      <c r="D224" t="s">
        <v>60</v>
      </c>
      <c r="E224" s="8">
        <v>42336</v>
      </c>
      <c r="F224" s="9">
        <v>0.04</v>
      </c>
      <c r="G224" s="10">
        <v>1.63</v>
      </c>
      <c r="H224" t="s">
        <v>17</v>
      </c>
      <c r="I224" s="12">
        <v>-4000</v>
      </c>
      <c r="J224" s="12">
        <v>100000</v>
      </c>
    </row>
    <row r="225" spans="1:10" x14ac:dyDescent="0.25">
      <c r="A225">
        <v>16750</v>
      </c>
      <c r="B225" t="s">
        <v>12</v>
      </c>
      <c r="C225" t="s">
        <v>26</v>
      </c>
      <c r="D225" t="s">
        <v>61</v>
      </c>
      <c r="E225" s="8">
        <v>42336</v>
      </c>
      <c r="F225" s="9">
        <v>4.4000000000000004E-2</v>
      </c>
      <c r="G225" s="10">
        <v>-1.1000000000000001</v>
      </c>
      <c r="H225" t="s">
        <v>17</v>
      </c>
      <c r="I225" s="11">
        <v>-4400</v>
      </c>
      <c r="J225" s="12">
        <v>100000</v>
      </c>
    </row>
    <row r="226" spans="1:10" x14ac:dyDescent="0.25">
      <c r="A226">
        <v>16751</v>
      </c>
      <c r="B226" t="s">
        <v>12</v>
      </c>
      <c r="C226" t="s">
        <v>13</v>
      </c>
      <c r="D226" t="s">
        <v>62</v>
      </c>
      <c r="E226" s="8">
        <v>42336</v>
      </c>
      <c r="F226" s="9">
        <v>0.03</v>
      </c>
      <c r="G226" s="10">
        <v>-1.1499999999999999</v>
      </c>
      <c r="H226" t="s">
        <v>17</v>
      </c>
      <c r="I226" s="11">
        <v>-3000</v>
      </c>
      <c r="J226" s="12">
        <v>100000</v>
      </c>
    </row>
    <row r="227" spans="1:10" x14ac:dyDescent="0.25">
      <c r="A227">
        <v>16753</v>
      </c>
      <c r="B227" t="s">
        <v>12</v>
      </c>
      <c r="C227" t="s">
        <v>29</v>
      </c>
      <c r="D227" t="s">
        <v>63</v>
      </c>
      <c r="E227" s="8">
        <v>42336</v>
      </c>
      <c r="F227" s="9">
        <v>3.3000000000000002E-2</v>
      </c>
      <c r="G227" s="10">
        <v>-1.1000000000000001</v>
      </c>
      <c r="H227" t="s">
        <v>17</v>
      </c>
      <c r="I227" s="11">
        <v>-3300</v>
      </c>
      <c r="J227" s="12">
        <v>100000</v>
      </c>
    </row>
    <row r="228" spans="1:10" x14ac:dyDescent="0.25">
      <c r="A228">
        <v>16755</v>
      </c>
      <c r="B228" t="s">
        <v>12</v>
      </c>
      <c r="C228" t="s">
        <v>13</v>
      </c>
      <c r="D228" t="s">
        <v>64</v>
      </c>
      <c r="E228" s="8">
        <v>42336</v>
      </c>
      <c r="F228" s="9">
        <v>2.2000000000000002E-2</v>
      </c>
      <c r="G228" s="10">
        <v>-1.1000000000000001</v>
      </c>
      <c r="H228" t="s">
        <v>17</v>
      </c>
      <c r="I228" s="11">
        <v>-2200</v>
      </c>
      <c r="J228" s="12">
        <v>100000</v>
      </c>
    </row>
    <row r="229" spans="1:10" x14ac:dyDescent="0.25">
      <c r="A229">
        <v>16756</v>
      </c>
      <c r="B229" t="s">
        <v>12</v>
      </c>
      <c r="C229" t="s">
        <v>13</v>
      </c>
      <c r="D229" t="s">
        <v>65</v>
      </c>
      <c r="E229" s="8">
        <v>42336</v>
      </c>
      <c r="F229" s="9">
        <v>3.5000000000000003E-2</v>
      </c>
      <c r="G229" s="10">
        <v>-1.2</v>
      </c>
      <c r="H229" t="s">
        <v>15</v>
      </c>
      <c r="I229" s="11">
        <v>2916.666666666667</v>
      </c>
      <c r="J229" s="12">
        <v>100000</v>
      </c>
    </row>
    <row r="230" spans="1:10" x14ac:dyDescent="0.25">
      <c r="A230">
        <v>16742</v>
      </c>
      <c r="B230" t="s">
        <v>12</v>
      </c>
      <c r="C230" t="s">
        <v>26</v>
      </c>
      <c r="D230" t="s">
        <v>66</v>
      </c>
      <c r="E230" s="8">
        <v>42335</v>
      </c>
      <c r="F230" s="9">
        <v>0</v>
      </c>
      <c r="G230" s="10">
        <v>-1.1000000000000001</v>
      </c>
      <c r="H230" t="s">
        <v>20</v>
      </c>
      <c r="I230" s="11">
        <v>0</v>
      </c>
      <c r="J230" s="12">
        <v>100000</v>
      </c>
    </row>
    <row r="231" spans="1:10" x14ac:dyDescent="0.25">
      <c r="A231">
        <v>16743</v>
      </c>
      <c r="B231" t="s">
        <v>12</v>
      </c>
      <c r="C231" t="s">
        <v>13</v>
      </c>
      <c r="D231" t="s">
        <v>67</v>
      </c>
      <c r="E231" s="8">
        <v>42335</v>
      </c>
      <c r="F231" s="9">
        <v>5.5E-2</v>
      </c>
      <c r="G231" s="10">
        <v>-1.1000000000000001</v>
      </c>
      <c r="H231" t="s">
        <v>17</v>
      </c>
      <c r="I231" s="11">
        <v>-5500</v>
      </c>
      <c r="J231" s="12">
        <v>100000</v>
      </c>
    </row>
    <row r="232" spans="1:10" x14ac:dyDescent="0.25">
      <c r="A232">
        <v>16744</v>
      </c>
      <c r="B232" t="s">
        <v>12</v>
      </c>
      <c r="C232" t="s">
        <v>13</v>
      </c>
      <c r="D232" t="s">
        <v>68</v>
      </c>
      <c r="E232" s="8">
        <v>42335</v>
      </c>
      <c r="F232" s="9">
        <v>1.1000000000000001E-2</v>
      </c>
      <c r="G232" s="10">
        <v>-1.1000000000000001</v>
      </c>
      <c r="H232" t="s">
        <v>15</v>
      </c>
      <c r="I232" s="11">
        <v>999.99999999999989</v>
      </c>
      <c r="J232" s="12">
        <v>100000</v>
      </c>
    </row>
    <row r="233" spans="1:10" x14ac:dyDescent="0.25">
      <c r="A233">
        <v>16745</v>
      </c>
      <c r="B233" t="s">
        <v>12</v>
      </c>
      <c r="C233" t="s">
        <v>13</v>
      </c>
      <c r="D233" t="s">
        <v>69</v>
      </c>
      <c r="E233" s="8">
        <v>42333</v>
      </c>
      <c r="F233" s="9">
        <v>3.3000000000000002E-2</v>
      </c>
      <c r="G233" s="10">
        <v>-1.1000000000000001</v>
      </c>
      <c r="H233" t="s">
        <v>17</v>
      </c>
      <c r="I233" s="11">
        <v>-3300</v>
      </c>
      <c r="J233" s="12">
        <v>100000</v>
      </c>
    </row>
    <row r="234" spans="1:10" x14ac:dyDescent="0.25">
      <c r="A234">
        <v>16741</v>
      </c>
      <c r="B234" t="s">
        <v>12</v>
      </c>
      <c r="C234" t="s">
        <v>13</v>
      </c>
      <c r="D234" t="s">
        <v>70</v>
      </c>
      <c r="E234" s="8">
        <v>42332</v>
      </c>
      <c r="F234" s="9">
        <v>3.3000000000000002E-2</v>
      </c>
      <c r="G234" s="10">
        <v>-1.1000000000000001</v>
      </c>
      <c r="H234" t="s">
        <v>17</v>
      </c>
      <c r="I234" s="11">
        <v>-3300</v>
      </c>
      <c r="J234" s="12">
        <v>100000</v>
      </c>
    </row>
    <row r="235" spans="1:10" x14ac:dyDescent="0.25">
      <c r="A235">
        <v>16724</v>
      </c>
      <c r="B235" t="s">
        <v>12</v>
      </c>
      <c r="C235" t="s">
        <v>13</v>
      </c>
      <c r="D235" t="s">
        <v>71</v>
      </c>
      <c r="E235" s="8">
        <v>42329</v>
      </c>
      <c r="F235" s="9">
        <v>1.1000000000000001E-2</v>
      </c>
      <c r="G235" s="10">
        <v>-1.1000000000000001</v>
      </c>
      <c r="H235" t="s">
        <v>15</v>
      </c>
      <c r="I235" s="11">
        <v>999.99999999999989</v>
      </c>
      <c r="J235" s="12">
        <v>100000</v>
      </c>
    </row>
    <row r="236" spans="1:10" x14ac:dyDescent="0.25">
      <c r="A236">
        <v>16730</v>
      </c>
      <c r="B236" t="s">
        <v>12</v>
      </c>
      <c r="C236" t="s">
        <v>13</v>
      </c>
      <c r="D236" t="s">
        <v>72</v>
      </c>
      <c r="E236" s="8">
        <v>42329</v>
      </c>
      <c r="F236" s="9">
        <v>2.2000000000000002E-2</v>
      </c>
      <c r="G236" s="10">
        <v>-1.1000000000000001</v>
      </c>
      <c r="H236" t="s">
        <v>15</v>
      </c>
      <c r="I236" s="11">
        <v>1999.9999999999998</v>
      </c>
      <c r="J236" s="12">
        <v>100000</v>
      </c>
    </row>
    <row r="237" spans="1:10" x14ac:dyDescent="0.25">
      <c r="A237">
        <v>16727</v>
      </c>
      <c r="B237" t="s">
        <v>12</v>
      </c>
      <c r="C237" t="s">
        <v>13</v>
      </c>
      <c r="D237" t="s">
        <v>73</v>
      </c>
      <c r="E237" s="8">
        <v>42329</v>
      </c>
      <c r="F237" s="9">
        <v>3.3000000000000002E-2</v>
      </c>
      <c r="G237" s="10">
        <v>-1.1000000000000001</v>
      </c>
      <c r="H237" t="s">
        <v>15</v>
      </c>
      <c r="I237" s="11">
        <v>2999.9999999999995</v>
      </c>
      <c r="J237" s="12">
        <v>100000</v>
      </c>
    </row>
    <row r="238" spans="1:10" x14ac:dyDescent="0.25">
      <c r="A238">
        <v>16728</v>
      </c>
      <c r="B238" t="s">
        <v>12</v>
      </c>
      <c r="C238" t="s">
        <v>26</v>
      </c>
      <c r="D238" t="s">
        <v>74</v>
      </c>
      <c r="E238" s="8">
        <v>42329</v>
      </c>
      <c r="F238" s="9">
        <v>4.4000000000000004E-2</v>
      </c>
      <c r="G238" s="10">
        <v>-1.1000000000000001</v>
      </c>
      <c r="H238" t="s">
        <v>15</v>
      </c>
      <c r="I238" s="11">
        <v>3999.9999999999995</v>
      </c>
      <c r="J238" s="12">
        <v>100000</v>
      </c>
    </row>
    <row r="239" spans="1:10" x14ac:dyDescent="0.25">
      <c r="A239">
        <v>16731</v>
      </c>
      <c r="B239" t="s">
        <v>12</v>
      </c>
      <c r="C239" t="s">
        <v>13</v>
      </c>
      <c r="D239" t="s">
        <v>75</v>
      </c>
      <c r="E239" s="8">
        <v>42329</v>
      </c>
      <c r="F239" s="9">
        <v>5.5E-2</v>
      </c>
      <c r="G239" s="10">
        <v>-1.1000000000000001</v>
      </c>
      <c r="H239" t="s">
        <v>17</v>
      </c>
      <c r="I239" s="11">
        <v>-5500</v>
      </c>
      <c r="J239" s="12">
        <v>100000</v>
      </c>
    </row>
    <row r="240" spans="1:10" x14ac:dyDescent="0.25">
      <c r="A240">
        <v>16732</v>
      </c>
      <c r="B240" t="s">
        <v>12</v>
      </c>
      <c r="C240" t="s">
        <v>13</v>
      </c>
      <c r="D240" t="s">
        <v>76</v>
      </c>
      <c r="E240" s="8">
        <v>42329</v>
      </c>
      <c r="F240" s="9">
        <v>2.2000000000000002E-2</v>
      </c>
      <c r="G240" s="10">
        <v>-1.1000000000000001</v>
      </c>
      <c r="H240" t="s">
        <v>17</v>
      </c>
      <c r="I240" s="11">
        <v>-2200</v>
      </c>
      <c r="J240" s="12">
        <v>100000</v>
      </c>
    </row>
    <row r="241" spans="1:10" x14ac:dyDescent="0.25">
      <c r="A241">
        <v>16739</v>
      </c>
      <c r="B241" t="s">
        <v>12</v>
      </c>
      <c r="C241" t="s">
        <v>13</v>
      </c>
      <c r="D241" t="s">
        <v>77</v>
      </c>
      <c r="E241" s="8">
        <v>42329</v>
      </c>
      <c r="F241" s="9">
        <v>2.2000000000000002E-2</v>
      </c>
      <c r="G241" s="10">
        <v>-1.1000000000000001</v>
      </c>
      <c r="H241" t="s">
        <v>15</v>
      </c>
      <c r="I241" s="11">
        <v>1999.9999999999998</v>
      </c>
      <c r="J241" s="12">
        <v>100000</v>
      </c>
    </row>
    <row r="242" spans="1:10" x14ac:dyDescent="0.25">
      <c r="A242">
        <v>16740</v>
      </c>
      <c r="B242" t="s">
        <v>12</v>
      </c>
      <c r="C242" t="s">
        <v>29</v>
      </c>
      <c r="D242" t="s">
        <v>78</v>
      </c>
      <c r="E242" s="8">
        <v>42329</v>
      </c>
      <c r="F242" s="9">
        <v>3.3000000000000002E-2</v>
      </c>
      <c r="G242" s="10">
        <v>-1.1000000000000001</v>
      </c>
      <c r="H242" t="s">
        <v>17</v>
      </c>
      <c r="I242" s="11">
        <v>-3300</v>
      </c>
      <c r="J242" s="12">
        <v>100000</v>
      </c>
    </row>
    <row r="243" spans="1:10" x14ac:dyDescent="0.25">
      <c r="A243">
        <v>16733</v>
      </c>
      <c r="B243" t="s">
        <v>12</v>
      </c>
      <c r="C243" t="s">
        <v>13</v>
      </c>
      <c r="D243" t="s">
        <v>79</v>
      </c>
      <c r="E243" s="8">
        <v>42328</v>
      </c>
      <c r="F243" s="9">
        <v>3.3000000000000002E-2</v>
      </c>
      <c r="G243" s="10">
        <v>-1.1000000000000001</v>
      </c>
      <c r="H243" t="s">
        <v>17</v>
      </c>
      <c r="I243" s="11">
        <v>-3300</v>
      </c>
      <c r="J243" s="12">
        <v>100000</v>
      </c>
    </row>
    <row r="244" spans="1:10" x14ac:dyDescent="0.25">
      <c r="A244">
        <v>16725</v>
      </c>
      <c r="B244" t="s">
        <v>12</v>
      </c>
      <c r="C244" t="s">
        <v>13</v>
      </c>
      <c r="D244" t="s">
        <v>80</v>
      </c>
      <c r="E244" s="8">
        <v>42326</v>
      </c>
      <c r="F244" s="9">
        <v>2.2000000000000002E-2</v>
      </c>
      <c r="G244" s="10">
        <v>-1.1000000000000001</v>
      </c>
      <c r="H244" t="s">
        <v>17</v>
      </c>
      <c r="I244" s="11">
        <v>-2200</v>
      </c>
      <c r="J244" s="12">
        <v>100000</v>
      </c>
    </row>
    <row r="245" spans="1:10" x14ac:dyDescent="0.25">
      <c r="A245">
        <v>16726</v>
      </c>
      <c r="B245" t="s">
        <v>12</v>
      </c>
      <c r="C245" t="s">
        <v>29</v>
      </c>
      <c r="D245" t="s">
        <v>81</v>
      </c>
      <c r="E245" s="8">
        <v>42326</v>
      </c>
      <c r="F245" s="9">
        <v>3.3000000000000002E-2</v>
      </c>
      <c r="G245" s="10">
        <v>-1.1000000000000001</v>
      </c>
      <c r="H245" t="s">
        <v>15</v>
      </c>
      <c r="I245" s="11">
        <v>2999.9999999999995</v>
      </c>
      <c r="J245" s="12">
        <v>100000</v>
      </c>
    </row>
    <row r="246" spans="1:10" x14ac:dyDescent="0.25">
      <c r="A246">
        <v>16723</v>
      </c>
      <c r="B246" t="s">
        <v>12</v>
      </c>
      <c r="C246" t="s">
        <v>13</v>
      </c>
      <c r="D246" t="s">
        <v>82</v>
      </c>
      <c r="E246" s="8">
        <v>42325</v>
      </c>
      <c r="F246" s="9">
        <v>3.3000000000000002E-2</v>
      </c>
      <c r="G246" s="10">
        <v>-1.1000000000000001</v>
      </c>
      <c r="H246" t="s">
        <v>17</v>
      </c>
      <c r="I246" s="11">
        <v>-3300</v>
      </c>
      <c r="J246" s="12">
        <v>100000</v>
      </c>
    </row>
    <row r="247" spans="1:10" x14ac:dyDescent="0.25">
      <c r="A247">
        <v>16710</v>
      </c>
      <c r="B247" t="s">
        <v>12</v>
      </c>
      <c r="C247" t="s">
        <v>13</v>
      </c>
      <c r="D247" t="s">
        <v>83</v>
      </c>
      <c r="E247" s="8">
        <v>42322</v>
      </c>
      <c r="F247" s="9">
        <v>5.5E-2</v>
      </c>
      <c r="G247" s="10">
        <v>-1.1000000000000001</v>
      </c>
      <c r="H247" t="s">
        <v>15</v>
      </c>
      <c r="I247" s="11">
        <v>5000</v>
      </c>
      <c r="J247" s="12">
        <v>100000</v>
      </c>
    </row>
    <row r="248" spans="1:10" x14ac:dyDescent="0.25">
      <c r="A248">
        <v>16711</v>
      </c>
      <c r="B248" t="s">
        <v>12</v>
      </c>
      <c r="C248" t="s">
        <v>13</v>
      </c>
      <c r="D248" t="s">
        <v>84</v>
      </c>
      <c r="E248" s="8">
        <v>42322</v>
      </c>
      <c r="F248" s="9">
        <v>4.4000000000000004E-2</v>
      </c>
      <c r="G248" s="10">
        <v>-1.1000000000000001</v>
      </c>
      <c r="H248" t="s">
        <v>15</v>
      </c>
      <c r="I248" s="11">
        <v>3999.9999999999995</v>
      </c>
      <c r="J248" s="12">
        <v>100000</v>
      </c>
    </row>
    <row r="249" spans="1:10" x14ac:dyDescent="0.25">
      <c r="A249">
        <v>16717</v>
      </c>
      <c r="B249" t="s">
        <v>12</v>
      </c>
      <c r="C249" t="s">
        <v>13</v>
      </c>
      <c r="D249" t="s">
        <v>85</v>
      </c>
      <c r="E249" s="8">
        <v>42322</v>
      </c>
      <c r="F249" s="9">
        <v>3.3000000000000002E-2</v>
      </c>
      <c r="G249" s="10">
        <v>-1.1000000000000001</v>
      </c>
      <c r="H249" t="s">
        <v>15</v>
      </c>
      <c r="I249" s="11">
        <v>2999.9999999999995</v>
      </c>
      <c r="J249" s="12">
        <v>100000</v>
      </c>
    </row>
    <row r="250" spans="1:10" x14ac:dyDescent="0.25">
      <c r="A250">
        <v>16716</v>
      </c>
      <c r="B250" t="s">
        <v>12</v>
      </c>
      <c r="C250" t="s">
        <v>13</v>
      </c>
      <c r="D250" t="s">
        <v>86</v>
      </c>
      <c r="E250" s="8">
        <v>42322</v>
      </c>
      <c r="F250" s="9">
        <v>1.1000000000000001E-2</v>
      </c>
      <c r="G250" s="10">
        <v>-1.1000000000000001</v>
      </c>
      <c r="H250" t="s">
        <v>15</v>
      </c>
      <c r="I250" s="11">
        <v>999.99999999999989</v>
      </c>
      <c r="J250" s="12">
        <v>100000</v>
      </c>
    </row>
    <row r="251" spans="1:10" x14ac:dyDescent="0.25">
      <c r="A251">
        <v>16713</v>
      </c>
      <c r="B251" t="s">
        <v>12</v>
      </c>
      <c r="C251" t="s">
        <v>13</v>
      </c>
      <c r="D251" t="s">
        <v>87</v>
      </c>
      <c r="E251" s="8">
        <v>42322</v>
      </c>
      <c r="F251" s="9">
        <v>4.4000000000000004E-2</v>
      </c>
      <c r="G251" s="10">
        <v>-1.1000000000000001</v>
      </c>
      <c r="H251" t="s">
        <v>17</v>
      </c>
      <c r="I251" s="11">
        <v>-4400</v>
      </c>
      <c r="J251" s="12">
        <v>100000</v>
      </c>
    </row>
    <row r="252" spans="1:10" x14ac:dyDescent="0.25">
      <c r="A252">
        <v>16714</v>
      </c>
      <c r="B252" t="s">
        <v>12</v>
      </c>
      <c r="C252" t="s">
        <v>13</v>
      </c>
      <c r="D252" t="s">
        <v>88</v>
      </c>
      <c r="E252" s="8">
        <v>42322</v>
      </c>
      <c r="F252" s="9">
        <v>3.3000000000000002E-2</v>
      </c>
      <c r="G252" s="10">
        <v>-1.1000000000000001</v>
      </c>
      <c r="H252" t="s">
        <v>17</v>
      </c>
      <c r="I252" s="11">
        <v>-3300</v>
      </c>
      <c r="J252" s="12">
        <v>100000</v>
      </c>
    </row>
    <row r="253" spans="1:10" x14ac:dyDescent="0.25">
      <c r="A253">
        <v>16715</v>
      </c>
      <c r="B253" t="s">
        <v>12</v>
      </c>
      <c r="C253" t="s">
        <v>26</v>
      </c>
      <c r="D253" t="s">
        <v>89</v>
      </c>
      <c r="E253" s="8">
        <v>42322</v>
      </c>
      <c r="F253" s="9">
        <v>4.4000000000000004E-2</v>
      </c>
      <c r="G253" s="10">
        <v>-1.1000000000000001</v>
      </c>
      <c r="H253" t="s">
        <v>15</v>
      </c>
      <c r="I253" s="11">
        <v>3999.9999999999995</v>
      </c>
      <c r="J253" s="12">
        <v>100000</v>
      </c>
    </row>
    <row r="254" spans="1:10" x14ac:dyDescent="0.25">
      <c r="A254">
        <v>16718</v>
      </c>
      <c r="B254" t="s">
        <v>12</v>
      </c>
      <c r="C254" t="s">
        <v>41</v>
      </c>
      <c r="D254" t="s">
        <v>90</v>
      </c>
      <c r="E254" s="8">
        <v>42322</v>
      </c>
      <c r="F254" s="9">
        <v>0.01</v>
      </c>
      <c r="G254" s="10">
        <v>2.2000000000000002</v>
      </c>
      <c r="H254" t="s">
        <v>15</v>
      </c>
      <c r="I254" s="11">
        <v>2200</v>
      </c>
      <c r="J254" s="12">
        <v>100000</v>
      </c>
    </row>
    <row r="255" spans="1:10" x14ac:dyDescent="0.25">
      <c r="A255">
        <v>16712</v>
      </c>
      <c r="B255" t="s">
        <v>12</v>
      </c>
      <c r="C255" t="s">
        <v>41</v>
      </c>
      <c r="D255" t="s">
        <v>91</v>
      </c>
      <c r="E255" s="8">
        <v>42320</v>
      </c>
      <c r="F255" s="9">
        <v>0.02</v>
      </c>
      <c r="G255" s="10">
        <v>1.5</v>
      </c>
      <c r="H255" t="s">
        <v>15</v>
      </c>
      <c r="I255" s="11">
        <v>3000</v>
      </c>
      <c r="J255" s="12">
        <v>100000</v>
      </c>
    </row>
    <row r="256" spans="1:10" x14ac:dyDescent="0.25">
      <c r="A256">
        <v>16708</v>
      </c>
      <c r="B256" t="s">
        <v>12</v>
      </c>
      <c r="C256" t="s">
        <v>41</v>
      </c>
      <c r="D256" t="s">
        <v>92</v>
      </c>
      <c r="E256" s="8">
        <v>42319</v>
      </c>
      <c r="F256" s="9">
        <v>0.04</v>
      </c>
      <c r="G256" s="10">
        <v>1.35</v>
      </c>
      <c r="H256" t="s">
        <v>17</v>
      </c>
      <c r="I256" s="12">
        <v>-4000</v>
      </c>
      <c r="J256" s="12">
        <v>100000</v>
      </c>
    </row>
    <row r="257" spans="1:10" x14ac:dyDescent="0.25">
      <c r="A257">
        <v>16709</v>
      </c>
      <c r="B257" t="s">
        <v>12</v>
      </c>
      <c r="C257" t="s">
        <v>13</v>
      </c>
      <c r="D257" t="s">
        <v>93</v>
      </c>
      <c r="E257" s="8">
        <v>42319</v>
      </c>
      <c r="F257" s="9">
        <v>1.1000000000000001E-2</v>
      </c>
      <c r="G257" s="10">
        <v>-1.1000000000000001</v>
      </c>
      <c r="H257" t="s">
        <v>15</v>
      </c>
      <c r="I257" s="11">
        <v>999.99999999999989</v>
      </c>
      <c r="J257" s="12">
        <v>100000</v>
      </c>
    </row>
    <row r="258" spans="1:10" x14ac:dyDescent="0.25">
      <c r="A258">
        <v>16707</v>
      </c>
      <c r="B258" t="s">
        <v>12</v>
      </c>
      <c r="C258" t="s">
        <v>13</v>
      </c>
      <c r="D258" t="s">
        <v>94</v>
      </c>
      <c r="E258" s="8">
        <v>42318</v>
      </c>
      <c r="F258" s="9">
        <v>3.3000000000000002E-2</v>
      </c>
      <c r="G258" s="10">
        <v>-1.1000000000000001</v>
      </c>
      <c r="H258" t="s">
        <v>17</v>
      </c>
      <c r="I258" s="11">
        <v>-3300</v>
      </c>
      <c r="J258" s="12">
        <v>100000</v>
      </c>
    </row>
    <row r="259" spans="1:10" x14ac:dyDescent="0.25">
      <c r="A259">
        <v>16694</v>
      </c>
      <c r="B259" t="s">
        <v>12</v>
      </c>
      <c r="C259" t="s">
        <v>13</v>
      </c>
      <c r="D259" t="s">
        <v>95</v>
      </c>
      <c r="E259" s="8">
        <v>42315</v>
      </c>
      <c r="F259" s="9">
        <v>1.1000000000000001E-2</v>
      </c>
      <c r="G259" s="10">
        <v>-1.1000000000000001</v>
      </c>
      <c r="H259" t="s">
        <v>15</v>
      </c>
      <c r="I259" s="11">
        <v>999.99999999999989</v>
      </c>
      <c r="J259" s="12">
        <v>100000</v>
      </c>
    </row>
    <row r="260" spans="1:10" x14ac:dyDescent="0.25">
      <c r="A260">
        <v>16695</v>
      </c>
      <c r="B260" t="s">
        <v>12</v>
      </c>
      <c r="C260" t="s">
        <v>13</v>
      </c>
      <c r="D260" t="s">
        <v>96</v>
      </c>
      <c r="E260" s="8">
        <v>42315</v>
      </c>
      <c r="F260" s="9">
        <v>5.5E-2</v>
      </c>
      <c r="G260" s="10">
        <v>-1.1000000000000001</v>
      </c>
      <c r="H260" t="s">
        <v>15</v>
      </c>
      <c r="I260" s="11">
        <v>5000</v>
      </c>
      <c r="J260" s="12">
        <v>100000</v>
      </c>
    </row>
    <row r="261" spans="1:10" x14ac:dyDescent="0.25">
      <c r="A261">
        <v>16703</v>
      </c>
      <c r="B261" t="s">
        <v>12</v>
      </c>
      <c r="C261" t="s">
        <v>13</v>
      </c>
      <c r="D261" t="s">
        <v>97</v>
      </c>
      <c r="E261" s="8">
        <v>42315</v>
      </c>
      <c r="F261" s="9">
        <v>3.3000000000000002E-2</v>
      </c>
      <c r="G261" s="10">
        <v>-1.1000000000000001</v>
      </c>
      <c r="H261" t="s">
        <v>15</v>
      </c>
      <c r="I261" s="11">
        <v>2999.9999999999995</v>
      </c>
      <c r="J261" s="12">
        <v>100000</v>
      </c>
    </row>
    <row r="262" spans="1:10" x14ac:dyDescent="0.25">
      <c r="A262">
        <v>16697</v>
      </c>
      <c r="B262" t="s">
        <v>12</v>
      </c>
      <c r="C262" t="s">
        <v>13</v>
      </c>
      <c r="D262" t="s">
        <v>98</v>
      </c>
      <c r="E262" s="8">
        <v>42315</v>
      </c>
      <c r="F262" s="9">
        <v>3.3000000000000002E-2</v>
      </c>
      <c r="G262" s="10">
        <v>-1.1000000000000001</v>
      </c>
      <c r="H262" t="s">
        <v>17</v>
      </c>
      <c r="I262" s="11">
        <v>-3300</v>
      </c>
      <c r="J262" s="12">
        <v>100000</v>
      </c>
    </row>
    <row r="263" spans="1:10" x14ac:dyDescent="0.25">
      <c r="A263">
        <v>16699</v>
      </c>
      <c r="B263" t="s">
        <v>12</v>
      </c>
      <c r="C263" t="s">
        <v>13</v>
      </c>
      <c r="D263" t="s">
        <v>99</v>
      </c>
      <c r="E263" s="8">
        <v>42315</v>
      </c>
      <c r="F263" s="9">
        <v>4.4000000000000004E-2</v>
      </c>
      <c r="G263" s="10">
        <v>-1.1000000000000001</v>
      </c>
      <c r="H263" t="s">
        <v>15</v>
      </c>
      <c r="I263" s="11">
        <v>3999.9999999999995</v>
      </c>
      <c r="J263" s="12">
        <v>100000</v>
      </c>
    </row>
    <row r="264" spans="1:10" x14ac:dyDescent="0.25">
      <c r="A264">
        <v>16704</v>
      </c>
      <c r="B264" t="s">
        <v>12</v>
      </c>
      <c r="C264" t="s">
        <v>13</v>
      </c>
      <c r="D264" t="s">
        <v>100</v>
      </c>
      <c r="E264" s="8">
        <v>42315</v>
      </c>
      <c r="F264" s="9">
        <v>4.4000000000000004E-2</v>
      </c>
      <c r="G264" s="10">
        <v>-1.1000000000000001</v>
      </c>
      <c r="H264" t="s">
        <v>15</v>
      </c>
      <c r="I264" s="11">
        <v>3999.9999999999995</v>
      </c>
      <c r="J264" s="12">
        <v>100000</v>
      </c>
    </row>
    <row r="265" spans="1:10" x14ac:dyDescent="0.25">
      <c r="A265">
        <v>16700</v>
      </c>
      <c r="B265" t="s">
        <v>12</v>
      </c>
      <c r="C265" t="s">
        <v>13</v>
      </c>
      <c r="D265" t="s">
        <v>101</v>
      </c>
      <c r="E265" s="8">
        <v>42315</v>
      </c>
      <c r="F265" s="9">
        <v>0.03</v>
      </c>
      <c r="G265" s="10">
        <v>1</v>
      </c>
      <c r="H265" t="s">
        <v>15</v>
      </c>
      <c r="I265" s="11">
        <f>F265*J116</f>
        <v>3000</v>
      </c>
      <c r="J265" s="12">
        <v>100000</v>
      </c>
    </row>
    <row r="266" spans="1:10" x14ac:dyDescent="0.25">
      <c r="A266">
        <v>16705</v>
      </c>
      <c r="B266" t="s">
        <v>12</v>
      </c>
      <c r="C266" t="s">
        <v>13</v>
      </c>
      <c r="D266" t="s">
        <v>102</v>
      </c>
      <c r="E266" s="8">
        <v>42315</v>
      </c>
      <c r="F266" s="9">
        <v>2.2000000000000002E-2</v>
      </c>
      <c r="G266" s="10">
        <v>-1.1000000000000001</v>
      </c>
      <c r="H266" t="s">
        <v>15</v>
      </c>
      <c r="I266" s="11">
        <v>1999.9999999999998</v>
      </c>
      <c r="J266" s="12">
        <v>100000</v>
      </c>
    </row>
    <row r="267" spans="1:10" x14ac:dyDescent="0.25">
      <c r="A267">
        <v>16706</v>
      </c>
      <c r="B267" t="s">
        <v>12</v>
      </c>
      <c r="C267" t="s">
        <v>26</v>
      </c>
      <c r="D267" t="s">
        <v>103</v>
      </c>
      <c r="E267" s="8">
        <v>42315</v>
      </c>
      <c r="F267" s="9">
        <v>3.3000000000000002E-2</v>
      </c>
      <c r="G267" s="10">
        <v>-1.1000000000000001</v>
      </c>
      <c r="H267" t="s">
        <v>15</v>
      </c>
      <c r="I267" s="11">
        <v>2999.9999999999995</v>
      </c>
      <c r="J267" s="12">
        <v>100000</v>
      </c>
    </row>
    <row r="268" spans="1:10" x14ac:dyDescent="0.25">
      <c r="A268">
        <v>16692</v>
      </c>
      <c r="B268" t="s">
        <v>12</v>
      </c>
      <c r="C268" t="s">
        <v>13</v>
      </c>
      <c r="D268" t="s">
        <v>104</v>
      </c>
      <c r="E268" s="8">
        <v>42313</v>
      </c>
      <c r="F268" s="9">
        <v>5.5E-2</v>
      </c>
      <c r="G268" s="10">
        <v>-1.1000000000000001</v>
      </c>
      <c r="H268" t="s">
        <v>17</v>
      </c>
      <c r="I268" s="11">
        <v>-5500</v>
      </c>
      <c r="J268" s="12">
        <v>100000</v>
      </c>
    </row>
    <row r="269" spans="1:10" x14ac:dyDescent="0.25">
      <c r="A269">
        <v>16691</v>
      </c>
      <c r="B269" t="s">
        <v>12</v>
      </c>
      <c r="C269" t="s">
        <v>13</v>
      </c>
      <c r="D269" t="s">
        <v>105</v>
      </c>
      <c r="E269" s="8">
        <v>42312</v>
      </c>
      <c r="F269" s="9">
        <v>3.3000000000000002E-2</v>
      </c>
      <c r="G269" s="10">
        <v>-1.1000000000000001</v>
      </c>
      <c r="H269" t="s">
        <v>17</v>
      </c>
      <c r="I269" s="11">
        <v>-3300</v>
      </c>
      <c r="J269" s="12">
        <v>100000</v>
      </c>
    </row>
    <row r="270" spans="1:10" x14ac:dyDescent="0.25">
      <c r="A270">
        <v>16690</v>
      </c>
      <c r="B270" t="s">
        <v>12</v>
      </c>
      <c r="C270" t="s">
        <v>13</v>
      </c>
      <c r="D270" t="s">
        <v>106</v>
      </c>
      <c r="E270" s="8">
        <v>42311</v>
      </c>
      <c r="F270" s="9">
        <v>4.4000000000000004E-2</v>
      </c>
      <c r="G270" s="10">
        <v>-1.1000000000000001</v>
      </c>
      <c r="H270" t="s">
        <v>15</v>
      </c>
      <c r="I270" s="11">
        <v>3999.9999999999995</v>
      </c>
      <c r="J270" s="12">
        <v>100000</v>
      </c>
    </row>
    <row r="271" spans="1:10" x14ac:dyDescent="0.25">
      <c r="A271">
        <v>16677</v>
      </c>
      <c r="B271" t="s">
        <v>12</v>
      </c>
      <c r="C271" t="s">
        <v>13</v>
      </c>
      <c r="D271" t="s">
        <v>107</v>
      </c>
      <c r="E271" s="8">
        <v>42308</v>
      </c>
      <c r="F271" s="9">
        <v>0</v>
      </c>
      <c r="G271" s="10">
        <v>-1.1000000000000001</v>
      </c>
      <c r="H271" t="s">
        <v>20</v>
      </c>
      <c r="I271" s="11">
        <v>0</v>
      </c>
      <c r="J271" s="12">
        <v>100000</v>
      </c>
    </row>
    <row r="272" spans="1:10" x14ac:dyDescent="0.25">
      <c r="A272">
        <v>16680</v>
      </c>
      <c r="B272" t="s">
        <v>12</v>
      </c>
      <c r="C272" t="s">
        <v>13</v>
      </c>
      <c r="D272" t="s">
        <v>108</v>
      </c>
      <c r="E272" s="8">
        <v>42308</v>
      </c>
      <c r="F272" s="9">
        <v>5.5E-2</v>
      </c>
      <c r="G272" s="10">
        <v>-1.1000000000000001</v>
      </c>
      <c r="H272" t="s">
        <v>15</v>
      </c>
      <c r="I272" s="11">
        <v>5000</v>
      </c>
      <c r="J272" s="12">
        <v>100000</v>
      </c>
    </row>
    <row r="273" spans="1:10" x14ac:dyDescent="0.25">
      <c r="A273">
        <v>16681</v>
      </c>
      <c r="B273" t="s">
        <v>12</v>
      </c>
      <c r="C273" t="s">
        <v>13</v>
      </c>
      <c r="D273" t="s">
        <v>109</v>
      </c>
      <c r="E273" s="8">
        <v>42308</v>
      </c>
      <c r="F273" s="9">
        <v>3.3000000000000002E-2</v>
      </c>
      <c r="G273" s="10">
        <v>-1.1000000000000001</v>
      </c>
      <c r="H273" t="s">
        <v>15</v>
      </c>
      <c r="I273" s="11">
        <v>2999.9999999999995</v>
      </c>
      <c r="J273" s="12">
        <v>100000</v>
      </c>
    </row>
    <row r="274" spans="1:10" x14ac:dyDescent="0.25">
      <c r="A274">
        <v>16682</v>
      </c>
      <c r="B274" t="s">
        <v>12</v>
      </c>
      <c r="C274" t="s">
        <v>13</v>
      </c>
      <c r="D274" t="s">
        <v>110</v>
      </c>
      <c r="E274" s="8">
        <v>42308</v>
      </c>
      <c r="F274" s="9">
        <v>2.2000000000000002E-2</v>
      </c>
      <c r="G274" s="10">
        <v>-1.1000000000000001</v>
      </c>
      <c r="H274" t="s">
        <v>15</v>
      </c>
      <c r="I274" s="11">
        <v>1999.9999999999998</v>
      </c>
      <c r="J274" s="12">
        <v>100000</v>
      </c>
    </row>
    <row r="275" spans="1:10" x14ac:dyDescent="0.25">
      <c r="A275">
        <v>16683</v>
      </c>
      <c r="B275" t="s">
        <v>12</v>
      </c>
      <c r="C275" t="s">
        <v>41</v>
      </c>
      <c r="D275" t="s">
        <v>111</v>
      </c>
      <c r="E275" s="8">
        <v>42308</v>
      </c>
      <c r="F275" s="9">
        <v>0.03</v>
      </c>
      <c r="G275" s="10">
        <v>-1.25</v>
      </c>
      <c r="H275" t="s">
        <v>15</v>
      </c>
      <c r="I275" s="11">
        <v>2400</v>
      </c>
      <c r="J275" s="12">
        <v>100000</v>
      </c>
    </row>
    <row r="276" spans="1:10" x14ac:dyDescent="0.25">
      <c r="A276">
        <v>16684</v>
      </c>
      <c r="B276" t="s">
        <v>12</v>
      </c>
      <c r="C276" t="s">
        <v>13</v>
      </c>
      <c r="D276" t="s">
        <v>112</v>
      </c>
      <c r="E276" s="8">
        <v>42308</v>
      </c>
      <c r="F276" s="9">
        <v>4.4000000000000004E-2</v>
      </c>
      <c r="G276" s="10">
        <v>-1.1000000000000001</v>
      </c>
      <c r="H276" t="s">
        <v>17</v>
      </c>
      <c r="I276" s="11">
        <v>-4400</v>
      </c>
      <c r="J276" s="12">
        <v>100000</v>
      </c>
    </row>
    <row r="277" spans="1:10" x14ac:dyDescent="0.25">
      <c r="A277">
        <v>16685</v>
      </c>
      <c r="B277" t="s">
        <v>12</v>
      </c>
      <c r="C277" t="s">
        <v>13</v>
      </c>
      <c r="D277" t="s">
        <v>113</v>
      </c>
      <c r="E277" s="8">
        <v>42307</v>
      </c>
      <c r="F277" s="9">
        <v>3.5000000000000003E-2</v>
      </c>
      <c r="G277" s="10">
        <v>-1.2</v>
      </c>
      <c r="H277" t="s">
        <v>15</v>
      </c>
      <c r="I277" s="11">
        <v>2916.666666666667</v>
      </c>
      <c r="J277" s="12">
        <v>100000</v>
      </c>
    </row>
    <row r="278" spans="1:10" x14ac:dyDescent="0.25">
      <c r="A278">
        <v>16679</v>
      </c>
      <c r="B278" t="s">
        <v>12</v>
      </c>
      <c r="C278" t="s">
        <v>13</v>
      </c>
      <c r="D278" t="s">
        <v>114</v>
      </c>
      <c r="E278" s="8">
        <v>42306</v>
      </c>
      <c r="F278" s="9">
        <v>3.3000000000000002E-2</v>
      </c>
      <c r="G278" s="10">
        <v>-1.1000000000000001</v>
      </c>
      <c r="H278" t="s">
        <v>15</v>
      </c>
      <c r="I278" s="11">
        <v>2999.9999999999995</v>
      </c>
      <c r="J278" s="12">
        <v>100000</v>
      </c>
    </row>
    <row r="279" spans="1:10" x14ac:dyDescent="0.25">
      <c r="A279">
        <v>16665</v>
      </c>
      <c r="B279" t="s">
        <v>12</v>
      </c>
      <c r="C279" t="s">
        <v>13</v>
      </c>
      <c r="D279" t="s">
        <v>115</v>
      </c>
      <c r="E279" s="8">
        <v>42301</v>
      </c>
      <c r="F279" s="9">
        <v>3.3000000000000002E-2</v>
      </c>
      <c r="G279" s="10">
        <v>-1.1000000000000001</v>
      </c>
      <c r="H279" t="s">
        <v>17</v>
      </c>
      <c r="I279" s="11">
        <v>-3300</v>
      </c>
      <c r="J279" s="12">
        <v>100000</v>
      </c>
    </row>
    <row r="280" spans="1:10" x14ac:dyDescent="0.25">
      <c r="A280">
        <v>16666</v>
      </c>
      <c r="B280" t="s">
        <v>12</v>
      </c>
      <c r="C280" t="s">
        <v>13</v>
      </c>
      <c r="D280" t="s">
        <v>116</v>
      </c>
      <c r="E280" s="8">
        <v>42301</v>
      </c>
      <c r="F280" s="9">
        <v>2.2000000000000002E-2</v>
      </c>
      <c r="G280" s="10">
        <v>-1.1000000000000001</v>
      </c>
      <c r="H280" t="s">
        <v>17</v>
      </c>
      <c r="I280" s="11">
        <v>-2200</v>
      </c>
      <c r="J280" s="12">
        <v>100000</v>
      </c>
    </row>
    <row r="281" spans="1:10" x14ac:dyDescent="0.25">
      <c r="A281">
        <v>16667</v>
      </c>
      <c r="B281" t="s">
        <v>12</v>
      </c>
      <c r="C281" t="s">
        <v>13</v>
      </c>
      <c r="D281" t="s">
        <v>117</v>
      </c>
      <c r="E281" s="8">
        <v>42301</v>
      </c>
      <c r="F281" s="9">
        <v>2.2000000000000002E-2</v>
      </c>
      <c r="G281" s="10">
        <v>-1.1000000000000001</v>
      </c>
      <c r="H281" t="s">
        <v>15</v>
      </c>
      <c r="I281" s="11">
        <v>1999.9999999999998</v>
      </c>
      <c r="J281" s="12">
        <v>100000</v>
      </c>
    </row>
    <row r="282" spans="1:10" x14ac:dyDescent="0.25">
      <c r="A282">
        <v>16668</v>
      </c>
      <c r="B282" t="s">
        <v>12</v>
      </c>
      <c r="C282" t="s">
        <v>13</v>
      </c>
      <c r="D282" t="s">
        <v>118</v>
      </c>
      <c r="E282" s="8">
        <v>42301</v>
      </c>
      <c r="F282" s="9">
        <v>5.5E-2</v>
      </c>
      <c r="G282" s="10">
        <v>-1.1000000000000001</v>
      </c>
      <c r="H282" t="s">
        <v>15</v>
      </c>
      <c r="I282" s="11">
        <v>5000</v>
      </c>
      <c r="J282" s="12">
        <v>100000</v>
      </c>
    </row>
    <row r="283" spans="1:10" x14ac:dyDescent="0.25">
      <c r="A283">
        <v>16670</v>
      </c>
      <c r="B283" t="s">
        <v>12</v>
      </c>
      <c r="C283" t="s">
        <v>26</v>
      </c>
      <c r="D283" t="s">
        <v>119</v>
      </c>
      <c r="E283" s="8">
        <v>42301</v>
      </c>
      <c r="F283" s="9">
        <v>4.4000000000000004E-2</v>
      </c>
      <c r="G283" s="10">
        <v>-1.1000000000000001</v>
      </c>
      <c r="H283" t="s">
        <v>15</v>
      </c>
      <c r="I283" s="11">
        <v>3999.9999999999995</v>
      </c>
      <c r="J283" s="12">
        <v>100000</v>
      </c>
    </row>
    <row r="284" spans="1:10" x14ac:dyDescent="0.25">
      <c r="A284">
        <v>16664</v>
      </c>
      <c r="B284" t="s">
        <v>12</v>
      </c>
      <c r="C284" t="s">
        <v>13</v>
      </c>
      <c r="D284" t="s">
        <v>120</v>
      </c>
      <c r="E284" s="8">
        <v>42300</v>
      </c>
      <c r="F284" s="9">
        <v>5.5E-2</v>
      </c>
      <c r="G284" s="10">
        <v>-1.1000000000000001</v>
      </c>
      <c r="H284" t="s">
        <v>15</v>
      </c>
      <c r="I284" s="11">
        <v>5000</v>
      </c>
      <c r="J284" s="12">
        <v>100000</v>
      </c>
    </row>
    <row r="285" spans="1:10" x14ac:dyDescent="0.25">
      <c r="A285">
        <v>16669</v>
      </c>
      <c r="B285" t="s">
        <v>12</v>
      </c>
      <c r="C285" t="s">
        <v>29</v>
      </c>
      <c r="D285" t="s">
        <v>121</v>
      </c>
      <c r="E285" s="8">
        <v>42300</v>
      </c>
      <c r="F285" s="9">
        <v>3.3000000000000002E-2</v>
      </c>
      <c r="G285" s="10">
        <v>-1.1000000000000001</v>
      </c>
      <c r="H285" t="s">
        <v>17</v>
      </c>
      <c r="I285" s="11">
        <v>-3300</v>
      </c>
      <c r="J285" s="12">
        <v>100000</v>
      </c>
    </row>
    <row r="286" spans="1:10" x14ac:dyDescent="0.25">
      <c r="A286">
        <v>16672</v>
      </c>
      <c r="B286" t="s">
        <v>12</v>
      </c>
      <c r="C286" t="s">
        <v>13</v>
      </c>
      <c r="D286" t="s">
        <v>122</v>
      </c>
      <c r="E286" s="8">
        <v>42300</v>
      </c>
      <c r="F286" s="9">
        <v>3.3000000000000002E-2</v>
      </c>
      <c r="G286" s="10">
        <v>-1.1000000000000001</v>
      </c>
      <c r="H286" t="s">
        <v>17</v>
      </c>
      <c r="I286" s="11">
        <v>-3300</v>
      </c>
      <c r="J286" s="12">
        <v>100000</v>
      </c>
    </row>
    <row r="287" spans="1:10" x14ac:dyDescent="0.25">
      <c r="A287">
        <v>16676</v>
      </c>
      <c r="B287" t="s">
        <v>12</v>
      </c>
      <c r="C287" t="s">
        <v>13</v>
      </c>
      <c r="D287" t="s">
        <v>123</v>
      </c>
      <c r="E287" s="8">
        <v>42297</v>
      </c>
      <c r="F287" s="9">
        <v>3.3000000000000002E-2</v>
      </c>
      <c r="G287" s="10">
        <v>-1.1000000000000001</v>
      </c>
      <c r="H287" t="s">
        <v>17</v>
      </c>
      <c r="I287" s="11">
        <v>-3300</v>
      </c>
      <c r="J287" s="12">
        <v>100000</v>
      </c>
    </row>
    <row r="288" spans="1:10" x14ac:dyDescent="0.25">
      <c r="A288">
        <v>16648</v>
      </c>
      <c r="B288" t="s">
        <v>12</v>
      </c>
      <c r="C288" t="s">
        <v>29</v>
      </c>
      <c r="D288" t="s">
        <v>124</v>
      </c>
      <c r="E288" s="8">
        <v>42294</v>
      </c>
      <c r="F288" s="9">
        <v>4.4000000000000004E-2</v>
      </c>
      <c r="G288" s="10">
        <v>-1.1000000000000001</v>
      </c>
      <c r="H288" t="s">
        <v>17</v>
      </c>
      <c r="I288" s="11">
        <v>-4400</v>
      </c>
      <c r="J288" s="12">
        <v>100000</v>
      </c>
    </row>
    <row r="289" spans="1:10" x14ac:dyDescent="0.25">
      <c r="A289">
        <v>16650</v>
      </c>
      <c r="B289" t="s">
        <v>12</v>
      </c>
      <c r="C289" t="s">
        <v>13</v>
      </c>
      <c r="D289" t="s">
        <v>125</v>
      </c>
      <c r="E289" s="8">
        <v>42294</v>
      </c>
      <c r="F289" s="9">
        <v>1.1000000000000001E-2</v>
      </c>
      <c r="G289" s="10">
        <v>-1.1000000000000001</v>
      </c>
      <c r="H289" t="s">
        <v>17</v>
      </c>
      <c r="I289" s="11">
        <v>-1100</v>
      </c>
      <c r="J289" s="12">
        <v>100000</v>
      </c>
    </row>
    <row r="290" spans="1:10" x14ac:dyDescent="0.25">
      <c r="A290">
        <v>16651</v>
      </c>
      <c r="B290" t="s">
        <v>12</v>
      </c>
      <c r="C290" t="s">
        <v>13</v>
      </c>
      <c r="D290" t="s">
        <v>126</v>
      </c>
      <c r="E290" s="8">
        <v>42294</v>
      </c>
      <c r="F290" s="9">
        <v>2.2000000000000002E-2</v>
      </c>
      <c r="G290" s="10">
        <v>-1.1000000000000001</v>
      </c>
      <c r="H290" t="s">
        <v>17</v>
      </c>
      <c r="I290" s="11">
        <v>-2200</v>
      </c>
      <c r="J290" s="12">
        <v>100000</v>
      </c>
    </row>
    <row r="291" spans="1:10" x14ac:dyDescent="0.25">
      <c r="A291">
        <v>16652</v>
      </c>
      <c r="B291" t="s">
        <v>12</v>
      </c>
      <c r="C291" t="s">
        <v>13</v>
      </c>
      <c r="D291" t="s">
        <v>127</v>
      </c>
      <c r="E291" s="8">
        <v>42294</v>
      </c>
      <c r="F291" s="9">
        <v>3.3000000000000002E-2</v>
      </c>
      <c r="G291" s="10">
        <v>-1.1000000000000001</v>
      </c>
      <c r="H291" t="s">
        <v>17</v>
      </c>
      <c r="I291" s="11">
        <v>-3300</v>
      </c>
      <c r="J291" s="12">
        <v>100000</v>
      </c>
    </row>
    <row r="292" spans="1:10" x14ac:dyDescent="0.25">
      <c r="A292">
        <v>16654</v>
      </c>
      <c r="B292" t="s">
        <v>12</v>
      </c>
      <c r="C292" t="s">
        <v>13</v>
      </c>
      <c r="D292" t="s">
        <v>128</v>
      </c>
      <c r="E292" s="8">
        <v>42294</v>
      </c>
      <c r="F292" s="9">
        <v>5.5E-2</v>
      </c>
      <c r="G292" s="10">
        <v>-1.1499999999999999</v>
      </c>
      <c r="H292" t="s">
        <v>17</v>
      </c>
      <c r="I292" s="11">
        <v>-5500</v>
      </c>
      <c r="J292" s="12">
        <v>100000</v>
      </c>
    </row>
    <row r="293" spans="1:10" x14ac:dyDescent="0.25">
      <c r="A293">
        <v>16661</v>
      </c>
      <c r="B293" t="s">
        <v>12</v>
      </c>
      <c r="C293" t="s">
        <v>13</v>
      </c>
      <c r="D293" t="s">
        <v>129</v>
      </c>
      <c r="E293" s="8">
        <v>42294</v>
      </c>
      <c r="F293" s="9">
        <v>3.3000000000000002E-2</v>
      </c>
      <c r="G293" s="10">
        <v>-1.1000000000000001</v>
      </c>
      <c r="H293" t="s">
        <v>15</v>
      </c>
      <c r="I293" s="11">
        <v>2999.9999999999995</v>
      </c>
      <c r="J293" s="12">
        <v>100000</v>
      </c>
    </row>
    <row r="294" spans="1:10" x14ac:dyDescent="0.25">
      <c r="A294">
        <v>16656</v>
      </c>
      <c r="B294" t="s">
        <v>12</v>
      </c>
      <c r="C294" t="s">
        <v>29</v>
      </c>
      <c r="D294" t="s">
        <v>130</v>
      </c>
      <c r="E294" s="8">
        <v>42293</v>
      </c>
      <c r="F294" s="9">
        <v>4.4000000000000004E-2</v>
      </c>
      <c r="G294" s="10">
        <v>-1.1000000000000001</v>
      </c>
      <c r="H294" t="s">
        <v>17</v>
      </c>
      <c r="I294" s="11">
        <v>-4400</v>
      </c>
      <c r="J294" s="12">
        <v>100000</v>
      </c>
    </row>
    <row r="295" spans="1:10" x14ac:dyDescent="0.25">
      <c r="A295">
        <v>16645</v>
      </c>
      <c r="B295" t="s">
        <v>12</v>
      </c>
      <c r="C295" t="s">
        <v>13</v>
      </c>
      <c r="D295" t="s">
        <v>131</v>
      </c>
      <c r="E295" s="8">
        <v>42292</v>
      </c>
      <c r="F295" s="9">
        <v>3.3000000000000002E-2</v>
      </c>
      <c r="G295" s="10">
        <v>-1.1000000000000001</v>
      </c>
      <c r="H295" t="s">
        <v>17</v>
      </c>
      <c r="I295" s="11">
        <v>-3300</v>
      </c>
      <c r="J295" s="12">
        <v>100000</v>
      </c>
    </row>
    <row r="296" spans="1:10" x14ac:dyDescent="0.25">
      <c r="A296">
        <v>16646</v>
      </c>
      <c r="B296" t="s">
        <v>12</v>
      </c>
      <c r="C296" t="s">
        <v>13</v>
      </c>
      <c r="D296" t="s">
        <v>132</v>
      </c>
      <c r="E296" s="8">
        <v>42292</v>
      </c>
      <c r="F296" s="9">
        <v>5.5E-2</v>
      </c>
      <c r="G296" s="10">
        <v>-1.1000000000000001</v>
      </c>
      <c r="H296" t="s">
        <v>17</v>
      </c>
      <c r="I296" s="11">
        <v>-5500</v>
      </c>
      <c r="J296" s="12">
        <v>100000</v>
      </c>
    </row>
    <row r="297" spans="1:10" x14ac:dyDescent="0.25">
      <c r="A297">
        <v>16655</v>
      </c>
      <c r="B297" t="s">
        <v>12</v>
      </c>
      <c r="C297" t="s">
        <v>41</v>
      </c>
      <c r="D297" t="s">
        <v>133</v>
      </c>
      <c r="E297" s="8">
        <v>42292</v>
      </c>
      <c r="F297" s="9">
        <v>0.01</v>
      </c>
      <c r="G297" s="10">
        <v>2.15</v>
      </c>
      <c r="H297" t="s">
        <v>17</v>
      </c>
      <c r="I297" s="12">
        <v>-1000</v>
      </c>
      <c r="J297" s="12">
        <v>100000</v>
      </c>
    </row>
    <row r="298" spans="1:10" x14ac:dyDescent="0.25">
      <c r="A298">
        <v>16644</v>
      </c>
      <c r="B298" t="s">
        <v>12</v>
      </c>
      <c r="C298" t="s">
        <v>13</v>
      </c>
      <c r="D298" t="s">
        <v>134</v>
      </c>
      <c r="E298" s="8">
        <v>42291</v>
      </c>
      <c r="F298" s="9">
        <v>1.1000000000000001E-2</v>
      </c>
      <c r="G298" s="10">
        <v>-1.1000000000000001</v>
      </c>
      <c r="H298" t="s">
        <v>17</v>
      </c>
      <c r="I298" s="11">
        <v>-1100</v>
      </c>
      <c r="J298" s="12">
        <v>100000</v>
      </c>
    </row>
    <row r="299" spans="1:10" x14ac:dyDescent="0.25">
      <c r="A299">
        <v>16642</v>
      </c>
      <c r="B299" t="s">
        <v>12</v>
      </c>
      <c r="C299" t="s">
        <v>13</v>
      </c>
      <c r="D299" t="s">
        <v>135</v>
      </c>
      <c r="E299" s="8">
        <v>42290</v>
      </c>
      <c r="F299" s="9">
        <v>3.3000000000000002E-2</v>
      </c>
      <c r="G299" s="10">
        <v>-1.1000000000000001</v>
      </c>
      <c r="H299" t="s">
        <v>15</v>
      </c>
      <c r="I299" s="11">
        <v>2999.9999999999995</v>
      </c>
      <c r="J299" s="12">
        <v>100000</v>
      </c>
    </row>
    <row r="300" spans="1:10" x14ac:dyDescent="0.25">
      <c r="A300">
        <v>16625</v>
      </c>
      <c r="B300" t="s">
        <v>12</v>
      </c>
      <c r="C300" t="s">
        <v>41</v>
      </c>
      <c r="D300" t="s">
        <v>136</v>
      </c>
      <c r="E300" s="8">
        <v>42287</v>
      </c>
      <c r="F300" s="9">
        <v>0.01</v>
      </c>
      <c r="G300" s="10">
        <v>1.1499999999999999</v>
      </c>
      <c r="H300" t="s">
        <v>17</v>
      </c>
      <c r="I300" s="12">
        <v>-1000</v>
      </c>
      <c r="J300" s="12">
        <v>100000</v>
      </c>
    </row>
    <row r="301" spans="1:10" x14ac:dyDescent="0.25">
      <c r="A301">
        <v>16626</v>
      </c>
      <c r="B301" t="s">
        <v>12</v>
      </c>
      <c r="C301" t="s">
        <v>13</v>
      </c>
      <c r="D301" t="s">
        <v>137</v>
      </c>
      <c r="E301" s="8">
        <v>42287</v>
      </c>
      <c r="F301" s="9">
        <v>5.5E-2</v>
      </c>
      <c r="G301" s="10">
        <v>-1.06</v>
      </c>
      <c r="H301" t="s">
        <v>17</v>
      </c>
      <c r="I301" s="11">
        <v>-5500</v>
      </c>
      <c r="J301" s="12">
        <v>100000</v>
      </c>
    </row>
    <row r="302" spans="1:10" x14ac:dyDescent="0.25">
      <c r="A302">
        <v>16627</v>
      </c>
      <c r="B302" t="s">
        <v>12</v>
      </c>
      <c r="C302" t="s">
        <v>13</v>
      </c>
      <c r="D302" t="s">
        <v>138</v>
      </c>
      <c r="E302" s="8">
        <v>42287</v>
      </c>
      <c r="F302" s="9">
        <v>2.2000000000000002E-2</v>
      </c>
      <c r="G302" s="10">
        <v>-1.1000000000000001</v>
      </c>
      <c r="H302" t="s">
        <v>15</v>
      </c>
      <c r="I302" s="11">
        <v>1999.9999999999998</v>
      </c>
      <c r="J302" s="12">
        <v>100000</v>
      </c>
    </row>
    <row r="303" spans="1:10" x14ac:dyDescent="0.25">
      <c r="A303">
        <v>16628</v>
      </c>
      <c r="B303" t="s">
        <v>12</v>
      </c>
      <c r="C303" t="s">
        <v>41</v>
      </c>
      <c r="D303" t="s">
        <v>139</v>
      </c>
      <c r="E303" s="8">
        <v>42287</v>
      </c>
      <c r="F303" s="9">
        <v>0.03</v>
      </c>
      <c r="G303" s="10">
        <v>1.05</v>
      </c>
      <c r="H303" t="s">
        <v>15</v>
      </c>
      <c r="I303" s="11">
        <v>3150</v>
      </c>
      <c r="J303" s="12">
        <v>100000</v>
      </c>
    </row>
    <row r="304" spans="1:10" x14ac:dyDescent="0.25">
      <c r="A304">
        <v>16632</v>
      </c>
      <c r="B304" t="s">
        <v>12</v>
      </c>
      <c r="C304" t="s">
        <v>13</v>
      </c>
      <c r="D304" t="s">
        <v>140</v>
      </c>
      <c r="E304" s="8">
        <v>42287</v>
      </c>
      <c r="F304" s="9">
        <v>3.3000000000000002E-2</v>
      </c>
      <c r="G304" s="10">
        <v>-1.1000000000000001</v>
      </c>
      <c r="H304" t="s">
        <v>17</v>
      </c>
      <c r="I304" s="11">
        <v>-3300</v>
      </c>
      <c r="J304" s="12">
        <v>100000</v>
      </c>
    </row>
    <row r="305" spans="1:10" x14ac:dyDescent="0.25">
      <c r="A305">
        <v>16633</v>
      </c>
      <c r="B305" t="s">
        <v>12</v>
      </c>
      <c r="C305" t="s">
        <v>26</v>
      </c>
      <c r="D305" t="s">
        <v>141</v>
      </c>
      <c r="E305" s="8">
        <v>42287</v>
      </c>
      <c r="F305" s="9">
        <v>4.4000000000000004E-2</v>
      </c>
      <c r="G305" s="10">
        <v>-1.1000000000000001</v>
      </c>
      <c r="H305" t="s">
        <v>15</v>
      </c>
      <c r="I305" s="11">
        <v>3999.9999999999995</v>
      </c>
      <c r="J305" s="12">
        <v>100000</v>
      </c>
    </row>
    <row r="306" spans="1:10" x14ac:dyDescent="0.25">
      <c r="A306">
        <v>16638</v>
      </c>
      <c r="B306" t="s">
        <v>12</v>
      </c>
      <c r="C306" t="s">
        <v>13</v>
      </c>
      <c r="D306" t="s">
        <v>142</v>
      </c>
      <c r="E306" s="8">
        <v>42287</v>
      </c>
      <c r="F306" s="9">
        <v>0.04</v>
      </c>
      <c r="G306" s="10">
        <v>-1.05</v>
      </c>
      <c r="H306" t="s">
        <v>17</v>
      </c>
      <c r="I306" s="11">
        <v>-4000</v>
      </c>
      <c r="J306" s="12">
        <v>100000</v>
      </c>
    </row>
    <row r="307" spans="1:10" x14ac:dyDescent="0.25">
      <c r="A307">
        <v>16639</v>
      </c>
      <c r="B307" t="s">
        <v>12</v>
      </c>
      <c r="C307" t="s">
        <v>41</v>
      </c>
      <c r="D307" t="s">
        <v>143</v>
      </c>
      <c r="E307" s="8">
        <v>42287</v>
      </c>
      <c r="F307" s="9">
        <v>0.01</v>
      </c>
      <c r="G307" s="10">
        <v>2.5</v>
      </c>
      <c r="H307" t="s">
        <v>17</v>
      </c>
      <c r="I307" s="12">
        <v>-1000</v>
      </c>
      <c r="J307" s="12">
        <v>100000</v>
      </c>
    </row>
    <row r="308" spans="1:10" x14ac:dyDescent="0.25">
      <c r="A308">
        <v>16636</v>
      </c>
      <c r="B308" t="s">
        <v>12</v>
      </c>
      <c r="C308" t="s">
        <v>13</v>
      </c>
      <c r="D308" t="s">
        <v>144</v>
      </c>
      <c r="E308" s="8">
        <v>42287</v>
      </c>
      <c r="F308" s="9">
        <v>2.2000000000000002E-2</v>
      </c>
      <c r="G308" s="10">
        <v>-1.1000000000000001</v>
      </c>
      <c r="H308" t="s">
        <v>17</v>
      </c>
      <c r="I308" s="11">
        <v>-2200</v>
      </c>
      <c r="J308" s="12">
        <v>100000</v>
      </c>
    </row>
    <row r="309" spans="1:10" x14ac:dyDescent="0.25">
      <c r="A309">
        <v>16637</v>
      </c>
      <c r="B309" t="s">
        <v>12</v>
      </c>
      <c r="C309" t="s">
        <v>41</v>
      </c>
      <c r="D309" t="s">
        <v>145</v>
      </c>
      <c r="E309" s="8">
        <v>42287</v>
      </c>
      <c r="F309" s="9">
        <v>3.3000000000000002E-2</v>
      </c>
      <c r="G309" s="10">
        <v>-1.1000000000000001</v>
      </c>
      <c r="H309" t="s">
        <v>17</v>
      </c>
      <c r="I309" s="11">
        <v>-3300</v>
      </c>
      <c r="J309" s="12">
        <v>100000</v>
      </c>
    </row>
    <row r="310" spans="1:10" x14ac:dyDescent="0.25">
      <c r="A310">
        <v>16629</v>
      </c>
      <c r="B310" t="s">
        <v>12</v>
      </c>
      <c r="C310" t="s">
        <v>13</v>
      </c>
      <c r="D310" t="s">
        <v>146</v>
      </c>
      <c r="E310" s="8">
        <v>42286</v>
      </c>
      <c r="F310" s="9">
        <v>1.1000000000000001E-2</v>
      </c>
      <c r="G310" s="10">
        <v>-1.1000000000000001</v>
      </c>
      <c r="H310" t="s">
        <v>17</v>
      </c>
      <c r="I310" s="11">
        <v>-1100</v>
      </c>
      <c r="J310" s="12">
        <v>100000</v>
      </c>
    </row>
    <row r="311" spans="1:10" x14ac:dyDescent="0.25">
      <c r="A311">
        <v>16630</v>
      </c>
      <c r="B311" t="s">
        <v>12</v>
      </c>
      <c r="C311" t="s">
        <v>13</v>
      </c>
      <c r="D311" t="s">
        <v>147</v>
      </c>
      <c r="E311" s="8">
        <v>42286</v>
      </c>
      <c r="F311" s="9">
        <v>2.2000000000000002E-2</v>
      </c>
      <c r="G311" s="10">
        <v>-1.1000000000000001</v>
      </c>
      <c r="H311" t="s">
        <v>15</v>
      </c>
      <c r="I311" s="11">
        <v>1999.9999999999998</v>
      </c>
      <c r="J311" s="12">
        <v>100000</v>
      </c>
    </row>
    <row r="312" spans="1:10" x14ac:dyDescent="0.25">
      <c r="A312">
        <v>16622</v>
      </c>
      <c r="B312" t="s">
        <v>12</v>
      </c>
      <c r="C312" t="s">
        <v>29</v>
      </c>
      <c r="D312" t="s">
        <v>148</v>
      </c>
      <c r="E312" s="8">
        <v>42285</v>
      </c>
      <c r="F312" s="9">
        <v>3.3000000000000002E-2</v>
      </c>
      <c r="G312" s="10">
        <v>-1.1000000000000001</v>
      </c>
      <c r="H312" t="s">
        <v>15</v>
      </c>
      <c r="I312" s="11">
        <v>2999.9999999999995</v>
      </c>
      <c r="J312" s="12">
        <v>100000</v>
      </c>
    </row>
    <row r="313" spans="1:10" x14ac:dyDescent="0.25">
      <c r="A313">
        <v>16623</v>
      </c>
      <c r="B313" t="s">
        <v>12</v>
      </c>
      <c r="C313" t="s">
        <v>13</v>
      </c>
      <c r="D313" t="s">
        <v>149</v>
      </c>
      <c r="E313" s="8">
        <v>42285</v>
      </c>
      <c r="F313" s="9">
        <v>2.2000000000000002E-2</v>
      </c>
      <c r="G313" s="10">
        <v>-1.1000000000000001</v>
      </c>
      <c r="H313" t="s">
        <v>15</v>
      </c>
      <c r="I313" s="11">
        <v>1999.9999999999998</v>
      </c>
      <c r="J313" s="12">
        <v>100000</v>
      </c>
    </row>
    <row r="314" spans="1:10" x14ac:dyDescent="0.25">
      <c r="A314">
        <v>16076</v>
      </c>
      <c r="B314" t="s">
        <v>12</v>
      </c>
      <c r="C314" t="s">
        <v>13</v>
      </c>
      <c r="D314" t="s">
        <v>150</v>
      </c>
      <c r="E314" s="8">
        <v>42281</v>
      </c>
      <c r="F314" s="9">
        <v>0</v>
      </c>
      <c r="G314" s="10">
        <v>-1.1000000000000001</v>
      </c>
      <c r="H314" t="s">
        <v>20</v>
      </c>
      <c r="I314" s="11">
        <v>0</v>
      </c>
      <c r="J314" s="12">
        <v>100000</v>
      </c>
    </row>
    <row r="315" spans="1:10" x14ac:dyDescent="0.25">
      <c r="A315">
        <v>16606</v>
      </c>
      <c r="B315" t="s">
        <v>12</v>
      </c>
      <c r="C315" t="s">
        <v>13</v>
      </c>
      <c r="D315" t="s">
        <v>151</v>
      </c>
      <c r="E315" s="8">
        <v>42280</v>
      </c>
      <c r="F315" s="9">
        <v>5.5E-2</v>
      </c>
      <c r="G315" s="10">
        <v>-1.1000000000000001</v>
      </c>
      <c r="H315" t="s">
        <v>17</v>
      </c>
      <c r="I315" s="11">
        <v>-5500</v>
      </c>
      <c r="J315" s="12">
        <v>100000</v>
      </c>
    </row>
    <row r="316" spans="1:10" x14ac:dyDescent="0.25">
      <c r="A316">
        <v>16607</v>
      </c>
      <c r="B316" t="s">
        <v>12</v>
      </c>
      <c r="C316" t="s">
        <v>13</v>
      </c>
      <c r="D316" t="s">
        <v>152</v>
      </c>
      <c r="E316" s="8">
        <v>42280</v>
      </c>
      <c r="F316" s="9">
        <v>3.3000000000000002E-2</v>
      </c>
      <c r="G316" s="10">
        <v>-1.1000000000000001</v>
      </c>
      <c r="H316" t="s">
        <v>15</v>
      </c>
      <c r="I316" s="11">
        <v>2999.9999999999995</v>
      </c>
      <c r="J316" s="12">
        <v>100000</v>
      </c>
    </row>
    <row r="317" spans="1:10" x14ac:dyDescent="0.25">
      <c r="A317">
        <v>16608</v>
      </c>
      <c r="B317" t="s">
        <v>12</v>
      </c>
      <c r="C317" t="s">
        <v>13</v>
      </c>
      <c r="D317" t="s">
        <v>153</v>
      </c>
      <c r="E317" s="8">
        <v>42280</v>
      </c>
      <c r="F317" s="9">
        <v>4.4000000000000004E-2</v>
      </c>
      <c r="G317" s="10">
        <v>-1.1000000000000001</v>
      </c>
      <c r="H317" t="s">
        <v>15</v>
      </c>
      <c r="I317" s="11">
        <v>3999.9999999999995</v>
      </c>
      <c r="J317" s="12">
        <v>100000</v>
      </c>
    </row>
    <row r="318" spans="1:10" x14ac:dyDescent="0.25">
      <c r="A318">
        <v>16609</v>
      </c>
      <c r="B318" t="s">
        <v>12</v>
      </c>
      <c r="C318" t="s">
        <v>13</v>
      </c>
      <c r="D318" t="s">
        <v>154</v>
      </c>
      <c r="E318" s="8">
        <v>42280</v>
      </c>
      <c r="F318" s="9">
        <v>2.2000000000000002E-2</v>
      </c>
      <c r="G318" s="10">
        <v>-1.1000000000000001</v>
      </c>
      <c r="H318" t="s">
        <v>17</v>
      </c>
      <c r="I318" s="11">
        <v>-2200</v>
      </c>
      <c r="J318" s="12">
        <v>100000</v>
      </c>
    </row>
    <row r="319" spans="1:10" x14ac:dyDescent="0.25">
      <c r="A319">
        <v>16610</v>
      </c>
      <c r="B319" t="s">
        <v>12</v>
      </c>
      <c r="C319" t="s">
        <v>13</v>
      </c>
      <c r="D319" t="s">
        <v>155</v>
      </c>
      <c r="E319" s="8">
        <v>42280</v>
      </c>
      <c r="F319" s="9">
        <v>3.3000000000000002E-2</v>
      </c>
      <c r="G319" s="10">
        <v>-1.05</v>
      </c>
      <c r="H319" t="s">
        <v>15</v>
      </c>
      <c r="I319" s="11">
        <v>3142.8571428571427</v>
      </c>
      <c r="J319" s="12">
        <v>100000</v>
      </c>
    </row>
    <row r="320" spans="1:10" x14ac:dyDescent="0.25">
      <c r="A320">
        <v>16612</v>
      </c>
      <c r="B320" t="s">
        <v>12</v>
      </c>
      <c r="C320" t="s">
        <v>41</v>
      </c>
      <c r="D320" t="s">
        <v>156</v>
      </c>
      <c r="E320" s="8">
        <v>42280</v>
      </c>
      <c r="F320" s="9">
        <v>0.03</v>
      </c>
      <c r="G320" s="10">
        <v>1.25</v>
      </c>
      <c r="H320" t="s">
        <v>15</v>
      </c>
      <c r="I320" s="11">
        <v>3750</v>
      </c>
      <c r="J320" s="12">
        <v>100000</v>
      </c>
    </row>
    <row r="321" spans="1:10" x14ac:dyDescent="0.25">
      <c r="A321">
        <v>16618</v>
      </c>
      <c r="B321" t="s">
        <v>12</v>
      </c>
      <c r="C321" t="s">
        <v>41</v>
      </c>
      <c r="D321" t="s">
        <v>157</v>
      </c>
      <c r="E321" s="8">
        <v>42280</v>
      </c>
      <c r="F321" s="9">
        <v>1.1000000000000001E-2</v>
      </c>
      <c r="G321" s="10">
        <v>2.2999999999999998</v>
      </c>
      <c r="H321" t="s">
        <v>17</v>
      </c>
      <c r="I321" s="12">
        <v>-1100</v>
      </c>
      <c r="J321" s="12">
        <v>100000</v>
      </c>
    </row>
    <row r="322" spans="1:10" x14ac:dyDescent="0.25">
      <c r="A322">
        <v>16619</v>
      </c>
      <c r="B322" t="s">
        <v>12</v>
      </c>
      <c r="C322" t="s">
        <v>13</v>
      </c>
      <c r="D322" t="s">
        <v>158</v>
      </c>
      <c r="E322" s="8">
        <v>42280</v>
      </c>
      <c r="F322" s="9">
        <v>3.3000000000000002E-2</v>
      </c>
      <c r="G322" s="10">
        <v>-1.1000000000000001</v>
      </c>
      <c r="H322" t="s">
        <v>15</v>
      </c>
      <c r="I322" s="11">
        <v>2999.9999999999995</v>
      </c>
      <c r="J322" s="12">
        <v>100000</v>
      </c>
    </row>
    <row r="323" spans="1:10" x14ac:dyDescent="0.25">
      <c r="A323">
        <v>16615</v>
      </c>
      <c r="B323" t="s">
        <v>12</v>
      </c>
      <c r="C323" t="s">
        <v>13</v>
      </c>
      <c r="D323" t="s">
        <v>152</v>
      </c>
      <c r="E323" s="8">
        <v>42280</v>
      </c>
      <c r="F323" s="9">
        <v>3.3000000000000002E-2</v>
      </c>
      <c r="G323" s="10">
        <v>-1.1000000000000001</v>
      </c>
      <c r="H323" t="s">
        <v>15</v>
      </c>
      <c r="I323" s="11">
        <v>2999.9999999999995</v>
      </c>
      <c r="J323" s="12">
        <v>100000</v>
      </c>
    </row>
    <row r="324" spans="1:10" x14ac:dyDescent="0.25">
      <c r="A324">
        <v>16620</v>
      </c>
      <c r="B324" t="s">
        <v>12</v>
      </c>
      <c r="C324" t="s">
        <v>13</v>
      </c>
      <c r="D324" t="s">
        <v>159</v>
      </c>
      <c r="E324" s="8">
        <v>42280</v>
      </c>
      <c r="F324" s="9">
        <v>4.4000000000000004E-2</v>
      </c>
      <c r="G324" s="10">
        <v>-1.1000000000000001</v>
      </c>
      <c r="H324" t="s">
        <v>17</v>
      </c>
      <c r="I324" s="11">
        <v>-4400</v>
      </c>
      <c r="J324" s="12">
        <v>100000</v>
      </c>
    </row>
    <row r="325" spans="1:10" x14ac:dyDescent="0.25">
      <c r="A325">
        <v>16621</v>
      </c>
      <c r="B325" t="s">
        <v>12</v>
      </c>
      <c r="C325" t="s">
        <v>26</v>
      </c>
      <c r="D325" t="s">
        <v>160</v>
      </c>
      <c r="E325" s="8">
        <v>42280</v>
      </c>
      <c r="F325" s="9">
        <v>4.4000000000000004E-2</v>
      </c>
      <c r="G325" s="10">
        <v>-1.1000000000000001</v>
      </c>
      <c r="H325" t="s">
        <v>15</v>
      </c>
      <c r="I325" s="11">
        <v>3999.9999999999995</v>
      </c>
      <c r="J325" s="12">
        <v>100000</v>
      </c>
    </row>
    <row r="326" spans="1:10" x14ac:dyDescent="0.25">
      <c r="A326">
        <v>16611</v>
      </c>
      <c r="B326" t="s">
        <v>12</v>
      </c>
      <c r="C326" t="s">
        <v>13</v>
      </c>
      <c r="D326" t="s">
        <v>161</v>
      </c>
      <c r="E326" s="8">
        <v>42279</v>
      </c>
      <c r="F326" s="9">
        <v>3.3000000000000002E-2</v>
      </c>
      <c r="G326" s="10">
        <v>-1.1000000000000001</v>
      </c>
      <c r="H326" t="s">
        <v>15</v>
      </c>
      <c r="I326" s="11">
        <v>2999.9999999999995</v>
      </c>
      <c r="J326" s="12">
        <v>100000</v>
      </c>
    </row>
    <row r="327" spans="1:10" x14ac:dyDescent="0.25">
      <c r="A327">
        <v>16604</v>
      </c>
      <c r="B327" t="s">
        <v>12</v>
      </c>
      <c r="C327" t="s">
        <v>13</v>
      </c>
      <c r="D327" t="s">
        <v>162</v>
      </c>
      <c r="E327" s="8">
        <v>42278</v>
      </c>
      <c r="F327" s="9">
        <v>3.5000000000000003E-2</v>
      </c>
      <c r="G327" s="10">
        <v>-1.1499999999999999</v>
      </c>
      <c r="H327" t="s">
        <v>15</v>
      </c>
      <c r="I327" s="11">
        <v>3043.4782608695659</v>
      </c>
      <c r="J327" s="12">
        <v>100000</v>
      </c>
    </row>
    <row r="328" spans="1:10" x14ac:dyDescent="0.25">
      <c r="A328">
        <v>16586</v>
      </c>
      <c r="B328" t="s">
        <v>12</v>
      </c>
      <c r="C328" t="s">
        <v>41</v>
      </c>
      <c r="D328" t="s">
        <v>163</v>
      </c>
      <c r="E328" s="8">
        <v>42273</v>
      </c>
      <c r="F328" s="9">
        <v>0.02</v>
      </c>
      <c r="G328" s="10">
        <v>1.05</v>
      </c>
      <c r="H328" t="s">
        <v>15</v>
      </c>
      <c r="I328" s="11">
        <v>2100</v>
      </c>
      <c r="J328" s="12">
        <v>100000</v>
      </c>
    </row>
    <row r="329" spans="1:10" x14ac:dyDescent="0.25">
      <c r="A329">
        <v>16588</v>
      </c>
      <c r="B329" t="s">
        <v>12</v>
      </c>
      <c r="C329" t="s">
        <v>13</v>
      </c>
      <c r="D329" t="s">
        <v>164</v>
      </c>
      <c r="E329" s="8">
        <v>42273</v>
      </c>
      <c r="F329" s="9">
        <v>2.75E-2</v>
      </c>
      <c r="G329" s="10">
        <v>-1.1000000000000001</v>
      </c>
      <c r="H329" t="s">
        <v>15</v>
      </c>
      <c r="I329" s="11">
        <v>2500</v>
      </c>
      <c r="J329" s="12">
        <v>100000</v>
      </c>
    </row>
    <row r="330" spans="1:10" x14ac:dyDescent="0.25">
      <c r="A330">
        <v>16587</v>
      </c>
      <c r="B330" t="s">
        <v>12</v>
      </c>
      <c r="C330" t="s">
        <v>41</v>
      </c>
      <c r="D330" t="s">
        <v>165</v>
      </c>
      <c r="E330" s="8">
        <v>42273</v>
      </c>
      <c r="F330" s="9">
        <v>0.01</v>
      </c>
      <c r="G330" s="10">
        <v>1.8</v>
      </c>
      <c r="H330" t="s">
        <v>17</v>
      </c>
      <c r="I330" s="12">
        <v>-1000</v>
      </c>
      <c r="J330" s="12">
        <v>100000</v>
      </c>
    </row>
    <row r="331" spans="1:10" x14ac:dyDescent="0.25">
      <c r="A331">
        <v>16589</v>
      </c>
      <c r="B331" t="s">
        <v>12</v>
      </c>
      <c r="C331" t="s">
        <v>13</v>
      </c>
      <c r="D331" t="s">
        <v>166</v>
      </c>
      <c r="E331" s="8">
        <v>42273</v>
      </c>
      <c r="F331" s="9">
        <v>3.3000000000000002E-2</v>
      </c>
      <c r="G331" s="10">
        <v>-1.1000000000000001</v>
      </c>
      <c r="H331" t="s">
        <v>17</v>
      </c>
      <c r="I331" s="11">
        <v>-3300</v>
      </c>
      <c r="J331" s="12">
        <v>100000</v>
      </c>
    </row>
    <row r="332" spans="1:10" x14ac:dyDescent="0.25">
      <c r="A332">
        <v>16590</v>
      </c>
      <c r="B332" t="s">
        <v>12</v>
      </c>
      <c r="C332" t="s">
        <v>13</v>
      </c>
      <c r="D332" t="s">
        <v>167</v>
      </c>
      <c r="E332" s="8">
        <v>42273</v>
      </c>
      <c r="F332" s="9">
        <v>0.02</v>
      </c>
      <c r="G332" s="10">
        <v>1</v>
      </c>
      <c r="H332" t="s">
        <v>17</v>
      </c>
      <c r="I332" s="12">
        <v>-2000</v>
      </c>
      <c r="J332" s="12">
        <v>100000</v>
      </c>
    </row>
    <row r="333" spans="1:10" x14ac:dyDescent="0.25">
      <c r="A333">
        <v>16596</v>
      </c>
      <c r="B333" t="s">
        <v>12</v>
      </c>
      <c r="C333" t="s">
        <v>13</v>
      </c>
      <c r="D333" t="s">
        <v>168</v>
      </c>
      <c r="E333" s="8">
        <v>42273</v>
      </c>
      <c r="F333" s="9">
        <v>3.3000000000000002E-2</v>
      </c>
      <c r="G333" s="10">
        <v>-1.1000000000000001</v>
      </c>
      <c r="H333" t="s">
        <v>17</v>
      </c>
      <c r="I333" s="11">
        <v>-3300</v>
      </c>
      <c r="J333" s="12">
        <v>100000</v>
      </c>
    </row>
    <row r="334" spans="1:10" x14ac:dyDescent="0.25">
      <c r="A334">
        <v>16597</v>
      </c>
      <c r="B334" t="s">
        <v>12</v>
      </c>
      <c r="C334" t="s">
        <v>13</v>
      </c>
      <c r="D334" t="s">
        <v>169</v>
      </c>
      <c r="E334" s="8">
        <v>42273</v>
      </c>
      <c r="F334" s="9">
        <v>3.3000000000000002E-2</v>
      </c>
      <c r="G334" s="10">
        <v>-1.1000000000000001</v>
      </c>
      <c r="H334" t="s">
        <v>15</v>
      </c>
      <c r="I334" s="11">
        <v>2999.9999999999995</v>
      </c>
      <c r="J334" s="12">
        <v>100000</v>
      </c>
    </row>
    <row r="335" spans="1:10" x14ac:dyDescent="0.25">
      <c r="A335">
        <v>16598</v>
      </c>
      <c r="B335" t="s">
        <v>12</v>
      </c>
      <c r="C335" t="s">
        <v>13</v>
      </c>
      <c r="D335" t="s">
        <v>98</v>
      </c>
      <c r="E335" s="8">
        <v>42273</v>
      </c>
      <c r="F335" s="9">
        <v>2.2000000000000002E-2</v>
      </c>
      <c r="G335" s="10">
        <v>-1.1000000000000001</v>
      </c>
      <c r="H335" t="s">
        <v>15</v>
      </c>
      <c r="I335" s="11">
        <v>1999.9999999999998</v>
      </c>
      <c r="J335" s="12">
        <v>100000</v>
      </c>
    </row>
    <row r="336" spans="1:10" x14ac:dyDescent="0.25">
      <c r="A336">
        <v>16599</v>
      </c>
      <c r="B336" t="s">
        <v>12</v>
      </c>
      <c r="C336" t="s">
        <v>13</v>
      </c>
      <c r="D336" t="s">
        <v>170</v>
      </c>
      <c r="E336" s="8">
        <v>42273</v>
      </c>
      <c r="F336" s="9">
        <v>5.5E-2</v>
      </c>
      <c r="G336" s="10">
        <v>-1.1000000000000001</v>
      </c>
      <c r="H336" t="s">
        <v>17</v>
      </c>
      <c r="I336" s="11">
        <v>-5500</v>
      </c>
      <c r="J336" s="12">
        <v>100000</v>
      </c>
    </row>
    <row r="337" spans="1:10" x14ac:dyDescent="0.25">
      <c r="A337">
        <v>16591</v>
      </c>
      <c r="B337" t="s">
        <v>12</v>
      </c>
      <c r="C337" t="s">
        <v>13</v>
      </c>
      <c r="D337" t="s">
        <v>171</v>
      </c>
      <c r="E337" s="8">
        <v>42272</v>
      </c>
      <c r="F337" s="9">
        <v>3.3000000000000002E-2</v>
      </c>
      <c r="G337" s="10">
        <v>-1.1000000000000001</v>
      </c>
      <c r="H337" t="s">
        <v>17</v>
      </c>
      <c r="I337" s="11">
        <v>-3300</v>
      </c>
      <c r="J337" s="12">
        <v>100000</v>
      </c>
    </row>
    <row r="338" spans="1:10" x14ac:dyDescent="0.25">
      <c r="A338">
        <v>16594</v>
      </c>
      <c r="B338" t="s">
        <v>12</v>
      </c>
      <c r="C338" t="s">
        <v>13</v>
      </c>
      <c r="D338" t="s">
        <v>172</v>
      </c>
      <c r="E338" s="8">
        <v>42272</v>
      </c>
      <c r="F338" s="9">
        <v>4.4999999999999998E-2</v>
      </c>
      <c r="G338" s="10">
        <v>-1.1000000000000001</v>
      </c>
      <c r="H338" t="s">
        <v>17</v>
      </c>
      <c r="I338" s="11">
        <v>-4500</v>
      </c>
      <c r="J338" s="12">
        <v>100000</v>
      </c>
    </row>
    <row r="339" spans="1:10" x14ac:dyDescent="0.25">
      <c r="A339">
        <v>16584</v>
      </c>
      <c r="B339" t="s">
        <v>12</v>
      </c>
      <c r="C339" t="s">
        <v>13</v>
      </c>
      <c r="D339" t="s">
        <v>173</v>
      </c>
      <c r="E339" s="8">
        <v>42271</v>
      </c>
      <c r="F339" s="9">
        <v>4.4000000000000004E-2</v>
      </c>
      <c r="G339" s="10">
        <v>-1.1000000000000001</v>
      </c>
      <c r="H339" t="s">
        <v>15</v>
      </c>
      <c r="I339" s="11">
        <v>3999.9999999999995</v>
      </c>
      <c r="J339" s="12">
        <v>100000</v>
      </c>
    </row>
    <row r="340" spans="1:10" x14ac:dyDescent="0.25">
      <c r="A340">
        <v>16568</v>
      </c>
      <c r="B340" t="s">
        <v>12</v>
      </c>
      <c r="C340" t="s">
        <v>13</v>
      </c>
      <c r="D340" t="s">
        <v>174</v>
      </c>
      <c r="E340" s="8">
        <v>42266</v>
      </c>
      <c r="F340" s="9">
        <v>2.2000000000000002E-2</v>
      </c>
      <c r="G340" s="10">
        <v>-1.1000000000000001</v>
      </c>
      <c r="H340" t="s">
        <v>15</v>
      </c>
      <c r="I340" s="11">
        <v>1999.9999999999998</v>
      </c>
      <c r="J340" s="12">
        <v>100000</v>
      </c>
    </row>
    <row r="341" spans="1:10" x14ac:dyDescent="0.25">
      <c r="A341">
        <v>16571</v>
      </c>
      <c r="B341" t="s">
        <v>12</v>
      </c>
      <c r="C341" t="s">
        <v>13</v>
      </c>
      <c r="D341" t="s">
        <v>175</v>
      </c>
      <c r="E341" s="8">
        <v>42266</v>
      </c>
      <c r="F341" s="9">
        <v>5.5E-2</v>
      </c>
      <c r="G341" s="10">
        <v>1.01</v>
      </c>
      <c r="H341" t="s">
        <v>15</v>
      </c>
      <c r="I341" s="11">
        <v>5555</v>
      </c>
      <c r="J341" s="12">
        <v>100000</v>
      </c>
    </row>
    <row r="342" spans="1:10" x14ac:dyDescent="0.25">
      <c r="A342">
        <v>16570</v>
      </c>
      <c r="B342" t="s">
        <v>12</v>
      </c>
      <c r="C342" t="s">
        <v>13</v>
      </c>
      <c r="D342" t="s">
        <v>176</v>
      </c>
      <c r="E342" s="8">
        <v>42266</v>
      </c>
      <c r="F342" s="9">
        <v>3.3000000000000002E-2</v>
      </c>
      <c r="G342" s="10">
        <v>-1.1000000000000001</v>
      </c>
      <c r="H342" t="s">
        <v>15</v>
      </c>
      <c r="I342" s="11">
        <v>2999.9999999999995</v>
      </c>
      <c r="J342" s="12">
        <v>100000</v>
      </c>
    </row>
    <row r="343" spans="1:10" x14ac:dyDescent="0.25">
      <c r="A343">
        <v>16572</v>
      </c>
      <c r="B343" t="s">
        <v>12</v>
      </c>
      <c r="C343" t="s">
        <v>13</v>
      </c>
      <c r="D343" t="s">
        <v>177</v>
      </c>
      <c r="E343" s="8">
        <v>42266</v>
      </c>
      <c r="F343" s="9">
        <v>1.1000000000000001E-2</v>
      </c>
      <c r="G343" s="10">
        <v>-1.1000000000000001</v>
      </c>
      <c r="H343" t="s">
        <v>17</v>
      </c>
      <c r="I343" s="11">
        <v>-1100</v>
      </c>
      <c r="J343" s="12">
        <v>100000</v>
      </c>
    </row>
    <row r="344" spans="1:10" x14ac:dyDescent="0.25">
      <c r="A344">
        <v>16573</v>
      </c>
      <c r="B344" t="s">
        <v>12</v>
      </c>
      <c r="C344" t="s">
        <v>29</v>
      </c>
      <c r="D344" t="s">
        <v>178</v>
      </c>
      <c r="E344" s="8">
        <v>42266</v>
      </c>
      <c r="F344" s="9">
        <v>3.3000000000000002E-2</v>
      </c>
      <c r="G344" s="10">
        <v>-1.1000000000000001</v>
      </c>
      <c r="H344" t="s">
        <v>17</v>
      </c>
      <c r="I344" s="11">
        <v>-3300</v>
      </c>
      <c r="J344" s="12">
        <v>100000</v>
      </c>
    </row>
    <row r="345" spans="1:10" x14ac:dyDescent="0.25">
      <c r="A345">
        <v>16580</v>
      </c>
      <c r="B345" t="s">
        <v>12</v>
      </c>
      <c r="C345" t="s">
        <v>13</v>
      </c>
      <c r="D345" t="s">
        <v>179</v>
      </c>
      <c r="E345" s="8">
        <v>42266</v>
      </c>
      <c r="F345" s="9">
        <v>3.3000000000000002E-2</v>
      </c>
      <c r="G345" s="10">
        <v>-1.1000000000000001</v>
      </c>
      <c r="H345" t="s">
        <v>15</v>
      </c>
      <c r="I345" s="11">
        <v>2999.9999999999995</v>
      </c>
      <c r="J345" s="12">
        <v>100000</v>
      </c>
    </row>
    <row r="346" spans="1:10" x14ac:dyDescent="0.25">
      <c r="A346">
        <v>16574</v>
      </c>
      <c r="B346" t="s">
        <v>12</v>
      </c>
      <c r="C346" t="s">
        <v>13</v>
      </c>
      <c r="D346" t="s">
        <v>180</v>
      </c>
      <c r="E346" s="8">
        <v>42266</v>
      </c>
      <c r="F346" s="9">
        <v>2.2000000000000002E-2</v>
      </c>
      <c r="G346" s="10">
        <v>-1.1000000000000001</v>
      </c>
      <c r="H346" t="s">
        <v>17</v>
      </c>
      <c r="I346" s="11">
        <v>-2200</v>
      </c>
      <c r="J346" s="12">
        <v>100000</v>
      </c>
    </row>
    <row r="347" spans="1:10" x14ac:dyDescent="0.25">
      <c r="A347">
        <v>16581</v>
      </c>
      <c r="B347" t="s">
        <v>12</v>
      </c>
      <c r="C347" t="s">
        <v>13</v>
      </c>
      <c r="D347" t="s">
        <v>181</v>
      </c>
      <c r="E347" s="8">
        <v>42266</v>
      </c>
      <c r="F347" s="9">
        <v>3.3000000000000002E-2</v>
      </c>
      <c r="G347" s="10">
        <v>-1.1000000000000001</v>
      </c>
      <c r="H347" t="s">
        <v>17</v>
      </c>
      <c r="I347" s="11">
        <v>-3300</v>
      </c>
      <c r="J347" s="12">
        <v>100000</v>
      </c>
    </row>
    <row r="348" spans="1:10" x14ac:dyDescent="0.25">
      <c r="A348">
        <v>16575</v>
      </c>
      <c r="B348" t="s">
        <v>12</v>
      </c>
      <c r="C348" t="s">
        <v>13</v>
      </c>
      <c r="D348" t="s">
        <v>182</v>
      </c>
      <c r="E348" s="8">
        <v>42266</v>
      </c>
      <c r="F348" s="9">
        <v>3.3000000000000002E-2</v>
      </c>
      <c r="G348" s="10">
        <v>-1.1000000000000001</v>
      </c>
      <c r="H348" t="s">
        <v>17</v>
      </c>
      <c r="I348" s="11">
        <v>-3300</v>
      </c>
      <c r="J348" s="12">
        <v>100000</v>
      </c>
    </row>
    <row r="349" spans="1:10" x14ac:dyDescent="0.25">
      <c r="A349">
        <v>16565</v>
      </c>
      <c r="B349" t="s">
        <v>12</v>
      </c>
      <c r="C349" t="s">
        <v>13</v>
      </c>
      <c r="D349" t="s">
        <v>183</v>
      </c>
      <c r="E349" s="8">
        <v>42264</v>
      </c>
      <c r="F349" s="9">
        <v>5.5E-2</v>
      </c>
      <c r="G349" s="10">
        <v>-1.1000000000000001</v>
      </c>
      <c r="H349" t="s">
        <v>15</v>
      </c>
      <c r="I349" s="11">
        <v>5000</v>
      </c>
      <c r="J349" s="12">
        <v>100000</v>
      </c>
    </row>
    <row r="350" spans="1:10" x14ac:dyDescent="0.25">
      <c r="A350">
        <v>16567</v>
      </c>
      <c r="B350" t="s">
        <v>12</v>
      </c>
      <c r="C350" t="s">
        <v>41</v>
      </c>
      <c r="D350" t="s">
        <v>184</v>
      </c>
      <c r="E350" s="8">
        <v>42264</v>
      </c>
      <c r="F350" s="9">
        <v>0.01</v>
      </c>
      <c r="G350" s="10">
        <v>2.1</v>
      </c>
      <c r="H350" t="s">
        <v>17</v>
      </c>
      <c r="I350" s="12">
        <v>-1000</v>
      </c>
      <c r="J350" s="12">
        <v>100000</v>
      </c>
    </row>
    <row r="351" spans="1:10" x14ac:dyDescent="0.25">
      <c r="A351">
        <v>16548</v>
      </c>
      <c r="B351" t="s">
        <v>12</v>
      </c>
      <c r="C351" t="s">
        <v>13</v>
      </c>
      <c r="D351" t="s">
        <v>185</v>
      </c>
      <c r="E351" s="8">
        <v>42259</v>
      </c>
      <c r="F351" s="9">
        <v>1.1000000000000001E-2</v>
      </c>
      <c r="G351" s="10">
        <v>-1.1000000000000001</v>
      </c>
      <c r="H351" t="s">
        <v>17</v>
      </c>
      <c r="I351" s="11">
        <v>-1100</v>
      </c>
      <c r="J351" s="12">
        <v>100000</v>
      </c>
    </row>
    <row r="352" spans="1:10" x14ac:dyDescent="0.25">
      <c r="A352">
        <v>16550</v>
      </c>
      <c r="B352" t="s">
        <v>12</v>
      </c>
      <c r="C352" t="s">
        <v>13</v>
      </c>
      <c r="D352" t="s">
        <v>186</v>
      </c>
      <c r="E352" s="8">
        <v>42259</v>
      </c>
      <c r="F352" s="9">
        <v>5.5E-2</v>
      </c>
      <c r="G352" s="10">
        <v>-1.1000000000000001</v>
      </c>
      <c r="H352" t="s">
        <v>15</v>
      </c>
      <c r="I352" s="11">
        <v>5000</v>
      </c>
      <c r="J352" s="12">
        <v>100000</v>
      </c>
    </row>
    <row r="353" spans="1:10" x14ac:dyDescent="0.25">
      <c r="A353">
        <v>16551</v>
      </c>
      <c r="B353" t="s">
        <v>12</v>
      </c>
      <c r="C353" t="s">
        <v>26</v>
      </c>
      <c r="D353" t="s">
        <v>187</v>
      </c>
      <c r="E353" s="8">
        <v>42259</v>
      </c>
      <c r="F353" s="9">
        <v>4.4000000000000004E-2</v>
      </c>
      <c r="G353" s="10">
        <v>-1.1000000000000001</v>
      </c>
      <c r="H353" t="s">
        <v>17</v>
      </c>
      <c r="I353" s="11">
        <v>-4400</v>
      </c>
      <c r="J353" s="12">
        <v>100000</v>
      </c>
    </row>
    <row r="354" spans="1:10" x14ac:dyDescent="0.25">
      <c r="A354">
        <v>16552</v>
      </c>
      <c r="B354" t="s">
        <v>12</v>
      </c>
      <c r="C354" t="s">
        <v>13</v>
      </c>
      <c r="D354" t="s">
        <v>188</v>
      </c>
      <c r="E354" s="8">
        <v>42259</v>
      </c>
      <c r="F354" s="9">
        <v>2.75E-2</v>
      </c>
      <c r="G354" s="10">
        <v>-1.1000000000000001</v>
      </c>
      <c r="H354" t="s">
        <v>17</v>
      </c>
      <c r="I354" s="11">
        <v>-2750</v>
      </c>
      <c r="J354" s="12">
        <v>100000</v>
      </c>
    </row>
    <row r="355" spans="1:10" x14ac:dyDescent="0.25">
      <c r="A355">
        <v>16553</v>
      </c>
      <c r="B355" t="s">
        <v>12</v>
      </c>
      <c r="C355" t="s">
        <v>13</v>
      </c>
      <c r="D355" t="s">
        <v>189</v>
      </c>
      <c r="E355" s="8">
        <v>42259</v>
      </c>
      <c r="F355" s="9">
        <v>3.3000000000000002E-2</v>
      </c>
      <c r="G355" s="10">
        <v>-1.1000000000000001</v>
      </c>
      <c r="H355" t="s">
        <v>15</v>
      </c>
      <c r="I355" s="11">
        <v>2999.9999999999995</v>
      </c>
      <c r="J355" s="12">
        <v>100000</v>
      </c>
    </row>
    <row r="356" spans="1:10" x14ac:dyDescent="0.25">
      <c r="A356">
        <v>16556</v>
      </c>
      <c r="B356" t="s">
        <v>12</v>
      </c>
      <c r="C356" t="s">
        <v>13</v>
      </c>
      <c r="D356" t="s">
        <v>190</v>
      </c>
      <c r="E356" s="8">
        <v>42259</v>
      </c>
      <c r="F356" s="9">
        <v>3.3000000000000002E-2</v>
      </c>
      <c r="G356" s="10">
        <v>-1.1000000000000001</v>
      </c>
      <c r="H356" t="s">
        <v>15</v>
      </c>
      <c r="I356" s="11">
        <v>2999.9999999999995</v>
      </c>
      <c r="J356" s="12">
        <v>100000</v>
      </c>
    </row>
    <row r="357" spans="1:10" x14ac:dyDescent="0.25">
      <c r="A357">
        <v>16557</v>
      </c>
      <c r="B357" t="s">
        <v>12</v>
      </c>
      <c r="C357" t="s">
        <v>13</v>
      </c>
      <c r="D357" t="s">
        <v>191</v>
      </c>
      <c r="E357" s="8">
        <v>42259</v>
      </c>
      <c r="F357" s="9">
        <v>2.2000000000000002E-2</v>
      </c>
      <c r="G357" s="10">
        <v>-1.1000000000000001</v>
      </c>
      <c r="H357" t="s">
        <v>15</v>
      </c>
      <c r="I357" s="11">
        <v>1999.9999999999998</v>
      </c>
      <c r="J357" s="12">
        <v>100000</v>
      </c>
    </row>
    <row r="358" spans="1:10" x14ac:dyDescent="0.25">
      <c r="A358">
        <v>16554</v>
      </c>
      <c r="B358" t="s">
        <v>12</v>
      </c>
      <c r="C358" t="s">
        <v>29</v>
      </c>
      <c r="D358" t="s">
        <v>192</v>
      </c>
      <c r="E358" s="8">
        <v>42258</v>
      </c>
      <c r="F358" s="9">
        <v>1.1000000000000001E-2</v>
      </c>
      <c r="G358" s="10">
        <v>-1.1000000000000001</v>
      </c>
      <c r="H358" t="s">
        <v>15</v>
      </c>
      <c r="I358" s="11">
        <v>999.99999999999989</v>
      </c>
      <c r="J358" s="12">
        <v>100000</v>
      </c>
    </row>
    <row r="359" spans="1:10" x14ac:dyDescent="0.25">
      <c r="A359">
        <v>16555</v>
      </c>
      <c r="B359" t="s">
        <v>12</v>
      </c>
      <c r="C359" t="s">
        <v>13</v>
      </c>
      <c r="D359" t="s">
        <v>193</v>
      </c>
      <c r="E359" s="8">
        <v>42258</v>
      </c>
      <c r="F359" s="9">
        <v>3.3000000000000002E-2</v>
      </c>
      <c r="G359" s="10">
        <v>-1.1000000000000001</v>
      </c>
      <c r="H359" t="s">
        <v>17</v>
      </c>
      <c r="I359" s="11">
        <v>-3300</v>
      </c>
      <c r="J359" s="12">
        <v>100000</v>
      </c>
    </row>
    <row r="360" spans="1:10" x14ac:dyDescent="0.25">
      <c r="A360">
        <v>16547</v>
      </c>
      <c r="B360" t="s">
        <v>12</v>
      </c>
      <c r="C360" t="s">
        <v>13</v>
      </c>
      <c r="D360" t="s">
        <v>194</v>
      </c>
      <c r="E360" s="8">
        <v>42257</v>
      </c>
      <c r="F360" s="9">
        <v>3.3000000000000002E-2</v>
      </c>
      <c r="G360" s="10">
        <v>-1.1000000000000001</v>
      </c>
      <c r="H360" t="s">
        <v>15</v>
      </c>
      <c r="I360" s="11">
        <v>2999.9999999999995</v>
      </c>
      <c r="J360" s="12">
        <v>100000</v>
      </c>
    </row>
    <row r="361" spans="1:10" x14ac:dyDescent="0.25">
      <c r="A361">
        <v>16544</v>
      </c>
      <c r="B361" t="s">
        <v>12</v>
      </c>
      <c r="C361" t="s">
        <v>13</v>
      </c>
      <c r="D361" t="s">
        <v>195</v>
      </c>
      <c r="E361" s="8">
        <v>42254</v>
      </c>
      <c r="F361" s="9">
        <v>3.3000000000000002E-2</v>
      </c>
      <c r="G361" s="10">
        <v>-1.1000000000000001</v>
      </c>
      <c r="H361" t="s">
        <v>17</v>
      </c>
      <c r="I361" s="11">
        <v>-3300</v>
      </c>
      <c r="J361" s="12">
        <v>100000</v>
      </c>
    </row>
    <row r="362" spans="1:10" x14ac:dyDescent="0.25">
      <c r="A362">
        <v>16543</v>
      </c>
      <c r="B362" t="s">
        <v>12</v>
      </c>
      <c r="C362" t="s">
        <v>13</v>
      </c>
      <c r="D362" t="s">
        <v>196</v>
      </c>
      <c r="E362" s="8">
        <v>42253</v>
      </c>
      <c r="F362" s="9">
        <v>3.3000000000000002E-2</v>
      </c>
      <c r="G362" s="10">
        <v>-1.1000000000000001</v>
      </c>
      <c r="H362" t="s">
        <v>17</v>
      </c>
      <c r="I362" s="11">
        <v>-3300</v>
      </c>
      <c r="J362" s="12">
        <v>100000</v>
      </c>
    </row>
    <row r="363" spans="1:10" x14ac:dyDescent="0.25">
      <c r="A363">
        <v>16533</v>
      </c>
      <c r="B363" t="s">
        <v>12</v>
      </c>
      <c r="C363" t="s">
        <v>13</v>
      </c>
      <c r="D363" t="s">
        <v>197</v>
      </c>
      <c r="E363" s="8">
        <v>42252</v>
      </c>
      <c r="F363" s="9">
        <v>1.1000000000000001E-2</v>
      </c>
      <c r="G363" s="10">
        <v>-1.1000000000000001</v>
      </c>
      <c r="H363" t="s">
        <v>15</v>
      </c>
      <c r="I363" s="11">
        <v>999.99999999999989</v>
      </c>
      <c r="J363" s="12">
        <v>100000</v>
      </c>
    </row>
    <row r="364" spans="1:10" x14ac:dyDescent="0.25">
      <c r="A364">
        <v>16535</v>
      </c>
      <c r="B364" t="s">
        <v>12</v>
      </c>
      <c r="C364" t="s">
        <v>13</v>
      </c>
      <c r="D364" t="s">
        <v>198</v>
      </c>
      <c r="E364" s="8">
        <v>42252</v>
      </c>
      <c r="F364" s="9">
        <v>3.3000000000000002E-2</v>
      </c>
      <c r="G364" s="10">
        <v>-1.1000000000000001</v>
      </c>
      <c r="H364" t="s">
        <v>15</v>
      </c>
      <c r="I364" s="11">
        <v>2999.9999999999995</v>
      </c>
      <c r="J364" s="12">
        <v>100000</v>
      </c>
    </row>
    <row r="365" spans="1:10" x14ac:dyDescent="0.25">
      <c r="A365">
        <v>16536</v>
      </c>
      <c r="B365" t="s">
        <v>12</v>
      </c>
      <c r="C365" t="s">
        <v>26</v>
      </c>
      <c r="D365" t="s">
        <v>199</v>
      </c>
      <c r="E365" s="8">
        <v>42252</v>
      </c>
      <c r="F365" s="9">
        <v>4.4000000000000004E-2</v>
      </c>
      <c r="G365" s="10">
        <v>-1.1000000000000001</v>
      </c>
      <c r="H365" t="s">
        <v>17</v>
      </c>
      <c r="I365" s="11">
        <v>-4400</v>
      </c>
      <c r="J365" s="12">
        <v>100000</v>
      </c>
    </row>
    <row r="366" spans="1:10" x14ac:dyDescent="0.25">
      <c r="A366">
        <v>16537</v>
      </c>
      <c r="B366" t="s">
        <v>12</v>
      </c>
      <c r="C366" t="s">
        <v>13</v>
      </c>
      <c r="D366" t="s">
        <v>200</v>
      </c>
      <c r="E366" s="8">
        <v>42252</v>
      </c>
      <c r="F366" s="9">
        <v>4.4000000000000004E-2</v>
      </c>
      <c r="G366" s="10">
        <v>-1.1000000000000001</v>
      </c>
      <c r="H366" t="s">
        <v>15</v>
      </c>
      <c r="I366" s="11">
        <v>3999.9999999999995</v>
      </c>
      <c r="J366" s="12">
        <v>100000</v>
      </c>
    </row>
    <row r="367" spans="1:10" x14ac:dyDescent="0.25">
      <c r="A367">
        <v>16542</v>
      </c>
      <c r="B367" t="s">
        <v>12</v>
      </c>
      <c r="C367" t="s">
        <v>13</v>
      </c>
      <c r="D367" t="s">
        <v>201</v>
      </c>
      <c r="E367" s="8">
        <v>42252</v>
      </c>
      <c r="F367" s="9">
        <v>3.3000000000000002E-2</v>
      </c>
      <c r="G367" s="10">
        <v>-1.1000000000000001</v>
      </c>
      <c r="H367" t="s">
        <v>15</v>
      </c>
      <c r="I367" s="11">
        <v>2999.9999999999995</v>
      </c>
      <c r="J367" s="12">
        <v>100000</v>
      </c>
    </row>
    <row r="368" spans="1:10" x14ac:dyDescent="0.25">
      <c r="A368">
        <v>16541</v>
      </c>
      <c r="B368" t="s">
        <v>12</v>
      </c>
      <c r="C368" t="s">
        <v>13</v>
      </c>
      <c r="D368" t="s">
        <v>202</v>
      </c>
      <c r="E368" s="8">
        <v>42251</v>
      </c>
      <c r="F368" s="9">
        <v>4.4000000000000004E-2</v>
      </c>
      <c r="G368" s="10">
        <v>-1.1000000000000001</v>
      </c>
      <c r="H368" t="s">
        <v>15</v>
      </c>
      <c r="I368" s="11">
        <v>3999.9999999999995</v>
      </c>
      <c r="J368" s="12">
        <v>100000</v>
      </c>
    </row>
    <row r="369" spans="1:10" x14ac:dyDescent="0.25">
      <c r="A369">
        <v>16538</v>
      </c>
      <c r="B369" t="s">
        <v>12</v>
      </c>
      <c r="C369" t="s">
        <v>13</v>
      </c>
      <c r="D369" t="s">
        <v>203</v>
      </c>
      <c r="E369" s="8">
        <v>42250</v>
      </c>
      <c r="F369" s="9">
        <v>3.3000000000000002E-2</v>
      </c>
      <c r="G369" s="10">
        <v>-1.1000000000000001</v>
      </c>
      <c r="H369" t="s">
        <v>17</v>
      </c>
      <c r="I369" s="11">
        <v>-3300</v>
      </c>
      <c r="J369" s="12">
        <v>100000</v>
      </c>
    </row>
    <row r="370" spans="1:10" x14ac:dyDescent="0.25">
      <c r="A370">
        <v>16539</v>
      </c>
      <c r="B370" t="s">
        <v>12</v>
      </c>
      <c r="C370" t="s">
        <v>13</v>
      </c>
      <c r="D370" t="s">
        <v>204</v>
      </c>
      <c r="E370" s="8">
        <v>42250</v>
      </c>
      <c r="F370" s="9">
        <v>1.1000000000000001E-2</v>
      </c>
      <c r="G370" s="10">
        <v>-1.1000000000000001</v>
      </c>
      <c r="H370" t="s">
        <v>17</v>
      </c>
      <c r="I370" s="11">
        <v>-1100</v>
      </c>
      <c r="J370" s="12">
        <v>100000</v>
      </c>
    </row>
    <row r="371" spans="1:10" x14ac:dyDescent="0.25">
      <c r="A371">
        <v>16540</v>
      </c>
      <c r="B371" t="s">
        <v>12</v>
      </c>
      <c r="C371" t="s">
        <v>13</v>
      </c>
      <c r="D371" t="s">
        <v>205</v>
      </c>
      <c r="E371" s="8">
        <v>42250</v>
      </c>
      <c r="F371" s="9">
        <v>5.5E-2</v>
      </c>
      <c r="G371" s="10">
        <v>-1.1000000000000001</v>
      </c>
      <c r="H371" t="s">
        <v>17</v>
      </c>
      <c r="I371" s="11">
        <v>-5500</v>
      </c>
      <c r="J371" s="12">
        <v>100000</v>
      </c>
    </row>
    <row r="372" spans="1:10" ht="21" x14ac:dyDescent="0.25">
      <c r="A372" s="44" t="s">
        <v>206</v>
      </c>
      <c r="B372" s="44"/>
      <c r="C372" s="44"/>
      <c r="D372" s="44"/>
      <c r="E372" s="44"/>
      <c r="F372" s="44"/>
      <c r="G372" s="44"/>
      <c r="H372" s="44"/>
      <c r="I372" s="44"/>
      <c r="J372" s="12">
        <v>100000</v>
      </c>
    </row>
    <row r="373" spans="1:10" ht="21" x14ac:dyDescent="0.25">
      <c r="A373" s="41" t="s">
        <v>10</v>
      </c>
      <c r="B373" s="42"/>
      <c r="C373" s="13">
        <f>SUM(I374:I549)</f>
        <v>69368.908406408402</v>
      </c>
      <c r="D373" s="43" t="s">
        <v>11</v>
      </c>
      <c r="E373" s="43"/>
      <c r="F373" s="43"/>
      <c r="G373" s="43"/>
      <c r="H373" s="43"/>
      <c r="I373" s="14">
        <f>C373/J224</f>
        <v>0.69368908406408403</v>
      </c>
      <c r="J373" s="12">
        <v>100000</v>
      </c>
    </row>
    <row r="374" spans="1:10" x14ac:dyDescent="0.25">
      <c r="A374">
        <v>16346</v>
      </c>
      <c r="B374" t="s">
        <v>12</v>
      </c>
      <c r="C374" t="s">
        <v>41</v>
      </c>
      <c r="D374" t="s">
        <v>207</v>
      </c>
      <c r="E374" s="8">
        <v>42016</v>
      </c>
      <c r="F374" s="9">
        <v>0.02</v>
      </c>
      <c r="G374" s="10">
        <v>1.85</v>
      </c>
      <c r="H374" t="s">
        <v>15</v>
      </c>
      <c r="I374" s="11">
        <v>3700</v>
      </c>
      <c r="J374" s="12">
        <v>100000</v>
      </c>
    </row>
    <row r="375" spans="1:10" x14ac:dyDescent="0.25">
      <c r="A375">
        <v>16347</v>
      </c>
      <c r="B375" t="s">
        <v>12</v>
      </c>
      <c r="C375" t="s">
        <v>13</v>
      </c>
      <c r="D375" t="s">
        <v>208</v>
      </c>
      <c r="E375" s="8">
        <v>42016</v>
      </c>
      <c r="F375" s="9">
        <v>5.5E-2</v>
      </c>
      <c r="G375" s="10">
        <v>-1.1000000000000001</v>
      </c>
      <c r="H375" t="s">
        <v>15</v>
      </c>
      <c r="I375" s="11">
        <v>5000</v>
      </c>
      <c r="J375" s="12">
        <v>100000</v>
      </c>
    </row>
    <row r="376" spans="1:10" x14ac:dyDescent="0.25">
      <c r="A376">
        <v>16329</v>
      </c>
      <c r="B376" t="s">
        <v>12</v>
      </c>
      <c r="C376" t="s">
        <v>13</v>
      </c>
      <c r="D376" t="s">
        <v>209</v>
      </c>
      <c r="E376" s="8">
        <v>42008</v>
      </c>
      <c r="F376" s="9">
        <v>4.4000000000000004E-2</v>
      </c>
      <c r="G376" s="10">
        <v>-1.1000000000000001</v>
      </c>
      <c r="H376" t="s">
        <v>17</v>
      </c>
      <c r="I376" s="11">
        <v>-4400</v>
      </c>
      <c r="J376" s="12">
        <v>100000</v>
      </c>
    </row>
    <row r="377" spans="1:10" x14ac:dyDescent="0.25">
      <c r="A377">
        <v>16325</v>
      </c>
      <c r="B377" t="s">
        <v>12</v>
      </c>
      <c r="C377" t="s">
        <v>41</v>
      </c>
      <c r="D377" t="s">
        <v>210</v>
      </c>
      <c r="E377" s="8">
        <v>42007</v>
      </c>
      <c r="F377" s="9">
        <v>2.5000000000000001E-2</v>
      </c>
      <c r="G377" s="10">
        <v>2.48</v>
      </c>
      <c r="H377" t="s">
        <v>17</v>
      </c>
      <c r="I377" s="12">
        <v>-2500</v>
      </c>
      <c r="J377" s="12">
        <v>100000</v>
      </c>
    </row>
    <row r="378" spans="1:10" x14ac:dyDescent="0.25">
      <c r="A378">
        <v>16324</v>
      </c>
      <c r="B378" t="s">
        <v>12</v>
      </c>
      <c r="C378" t="s">
        <v>13</v>
      </c>
      <c r="D378" t="s">
        <v>211</v>
      </c>
      <c r="E378" s="8">
        <v>42006</v>
      </c>
      <c r="F378" s="9">
        <v>1.1000000000000001E-2</v>
      </c>
      <c r="G378" s="10">
        <v>-1.1000000000000001</v>
      </c>
      <c r="H378" t="s">
        <v>15</v>
      </c>
      <c r="I378" s="11">
        <v>999.99999999999989</v>
      </c>
      <c r="J378" s="12">
        <v>100000</v>
      </c>
    </row>
    <row r="379" spans="1:10" x14ac:dyDescent="0.25">
      <c r="A379">
        <v>16317</v>
      </c>
      <c r="B379" t="s">
        <v>12</v>
      </c>
      <c r="C379" t="s">
        <v>13</v>
      </c>
      <c r="D379" t="s">
        <v>212</v>
      </c>
      <c r="E379" s="8">
        <v>42005</v>
      </c>
      <c r="F379" s="9">
        <v>4.4000000000000004E-2</v>
      </c>
      <c r="G379" s="10">
        <v>-1.1000000000000001</v>
      </c>
      <c r="H379" t="s">
        <v>17</v>
      </c>
      <c r="I379" s="11">
        <v>-4400</v>
      </c>
      <c r="J379" s="12">
        <v>100000</v>
      </c>
    </row>
    <row r="380" spans="1:10" x14ac:dyDescent="0.25">
      <c r="A380">
        <v>16318</v>
      </c>
      <c r="B380" t="s">
        <v>12</v>
      </c>
      <c r="C380" t="s">
        <v>29</v>
      </c>
      <c r="D380" t="s">
        <v>213</v>
      </c>
      <c r="E380" s="8">
        <v>42005</v>
      </c>
      <c r="F380" s="9">
        <v>2.2000000000000002E-2</v>
      </c>
      <c r="G380" s="10">
        <v>-1.1000000000000001</v>
      </c>
      <c r="H380" t="s">
        <v>15</v>
      </c>
      <c r="I380" s="11">
        <v>1999.9999999999998</v>
      </c>
      <c r="J380" s="12">
        <v>100000</v>
      </c>
    </row>
    <row r="381" spans="1:10" x14ac:dyDescent="0.25">
      <c r="A381">
        <v>16319</v>
      </c>
      <c r="B381" t="s">
        <v>12</v>
      </c>
      <c r="C381" t="s">
        <v>13</v>
      </c>
      <c r="D381" t="s">
        <v>214</v>
      </c>
      <c r="E381" s="8">
        <v>42005</v>
      </c>
      <c r="F381" s="9">
        <v>2.2000000000000002E-2</v>
      </c>
      <c r="G381" s="10">
        <v>-1.1000000000000001</v>
      </c>
      <c r="H381" t="s">
        <v>17</v>
      </c>
      <c r="I381" s="11">
        <v>-2200</v>
      </c>
      <c r="J381" s="12">
        <v>100000</v>
      </c>
    </row>
    <row r="382" spans="1:10" x14ac:dyDescent="0.25">
      <c r="A382">
        <v>16320</v>
      </c>
      <c r="B382" t="s">
        <v>12</v>
      </c>
      <c r="C382" t="s">
        <v>13</v>
      </c>
      <c r="D382" t="s">
        <v>215</v>
      </c>
      <c r="E382" s="8">
        <v>42005</v>
      </c>
      <c r="F382" s="9">
        <v>0.04</v>
      </c>
      <c r="G382" s="10">
        <v>-1.2</v>
      </c>
      <c r="H382" t="s">
        <v>15</v>
      </c>
      <c r="I382" s="11">
        <v>3333.3333333333335</v>
      </c>
      <c r="J382" s="12">
        <v>100000</v>
      </c>
    </row>
    <row r="383" spans="1:10" x14ac:dyDescent="0.25">
      <c r="A383">
        <v>16321</v>
      </c>
      <c r="B383" t="s">
        <v>12</v>
      </c>
      <c r="C383" t="s">
        <v>26</v>
      </c>
      <c r="D383" t="s">
        <v>216</v>
      </c>
      <c r="E383" s="8">
        <v>42005</v>
      </c>
      <c r="F383" s="9">
        <v>4.4000000000000004E-2</v>
      </c>
      <c r="G383" s="10">
        <v>-1.1000000000000001</v>
      </c>
      <c r="H383" t="s">
        <v>17</v>
      </c>
      <c r="I383" s="11">
        <v>-4400</v>
      </c>
      <c r="J383" s="12">
        <v>100000</v>
      </c>
    </row>
    <row r="384" spans="1:10" x14ac:dyDescent="0.25">
      <c r="A384">
        <v>16322</v>
      </c>
      <c r="B384" t="s">
        <v>12</v>
      </c>
      <c r="C384" t="s">
        <v>13</v>
      </c>
      <c r="D384" t="s">
        <v>217</v>
      </c>
      <c r="E384" s="8">
        <v>42005</v>
      </c>
      <c r="F384" s="9">
        <v>5.5E-2</v>
      </c>
      <c r="G384" s="10">
        <v>-1.1000000000000001</v>
      </c>
      <c r="H384" t="s">
        <v>17</v>
      </c>
      <c r="I384" s="11">
        <v>-5500</v>
      </c>
      <c r="J384" s="12">
        <v>100000</v>
      </c>
    </row>
    <row r="385" spans="1:10" x14ac:dyDescent="0.25">
      <c r="A385">
        <v>16323</v>
      </c>
      <c r="B385" t="s">
        <v>12</v>
      </c>
      <c r="C385" t="s">
        <v>13</v>
      </c>
      <c r="D385" t="s">
        <v>218</v>
      </c>
      <c r="E385" s="8">
        <v>42005</v>
      </c>
      <c r="F385" s="9">
        <v>2.2000000000000002E-2</v>
      </c>
      <c r="G385" s="10">
        <v>-1.1000000000000001</v>
      </c>
      <c r="H385" t="s">
        <v>15</v>
      </c>
      <c r="I385" s="11">
        <v>1999.9999999999998</v>
      </c>
      <c r="J385" s="12">
        <v>100000</v>
      </c>
    </row>
    <row r="386" spans="1:10" x14ac:dyDescent="0.25">
      <c r="A386">
        <v>16662</v>
      </c>
      <c r="B386" t="s">
        <v>12</v>
      </c>
      <c r="C386" t="s">
        <v>13</v>
      </c>
      <c r="D386" t="s">
        <v>219</v>
      </c>
      <c r="E386" s="8">
        <v>42005</v>
      </c>
      <c r="F386" s="9">
        <v>3.3000000000000002E-2</v>
      </c>
      <c r="G386" s="10">
        <v>-1.1000000000000001</v>
      </c>
      <c r="I386" s="11">
        <v>0</v>
      </c>
      <c r="J386" s="12">
        <v>100000</v>
      </c>
    </row>
    <row r="387" spans="1:10" x14ac:dyDescent="0.25">
      <c r="A387">
        <v>16748</v>
      </c>
      <c r="B387" t="s">
        <v>12</v>
      </c>
      <c r="C387" t="s">
        <v>41</v>
      </c>
      <c r="D387" t="s">
        <v>220</v>
      </c>
      <c r="E387" s="8">
        <v>42005</v>
      </c>
      <c r="F387" s="9">
        <v>3.3000000000000002E-2</v>
      </c>
      <c r="G387" s="10">
        <v>-1.2</v>
      </c>
      <c r="I387" s="11">
        <v>0</v>
      </c>
      <c r="J387" s="12">
        <v>100000</v>
      </c>
    </row>
    <row r="388" spans="1:10" x14ac:dyDescent="0.25">
      <c r="A388">
        <v>16315</v>
      </c>
      <c r="B388" t="s">
        <v>12</v>
      </c>
      <c r="C388" t="s">
        <v>29</v>
      </c>
      <c r="D388" t="s">
        <v>221</v>
      </c>
      <c r="E388" s="8">
        <v>42003</v>
      </c>
      <c r="F388" s="9">
        <v>4.4000000000000004E-2</v>
      </c>
      <c r="G388" s="10">
        <v>-1.1000000000000001</v>
      </c>
      <c r="H388" t="s">
        <v>17</v>
      </c>
      <c r="I388" s="11">
        <v>-4400</v>
      </c>
      <c r="J388" s="12">
        <v>100000</v>
      </c>
    </row>
    <row r="389" spans="1:10" x14ac:dyDescent="0.25">
      <c r="A389">
        <v>16316</v>
      </c>
      <c r="B389" t="s">
        <v>12</v>
      </c>
      <c r="C389" t="s">
        <v>26</v>
      </c>
      <c r="D389" t="s">
        <v>222</v>
      </c>
      <c r="E389" s="8">
        <v>42003</v>
      </c>
      <c r="F389" s="9">
        <v>4.4000000000000004E-2</v>
      </c>
      <c r="G389" s="10">
        <v>-1.1000000000000001</v>
      </c>
      <c r="H389" t="s">
        <v>15</v>
      </c>
      <c r="I389" s="11">
        <v>3999.9999999999995</v>
      </c>
      <c r="J389" s="12">
        <v>100000</v>
      </c>
    </row>
    <row r="390" spans="1:10" x14ac:dyDescent="0.25">
      <c r="A390">
        <v>16313</v>
      </c>
      <c r="B390" t="s">
        <v>12</v>
      </c>
      <c r="C390" t="s">
        <v>13</v>
      </c>
      <c r="D390" t="s">
        <v>223</v>
      </c>
      <c r="E390" s="8">
        <v>42002</v>
      </c>
      <c r="F390" s="9">
        <v>5.5E-2</v>
      </c>
      <c r="G390" s="10">
        <v>-1.1000000000000001</v>
      </c>
      <c r="H390" t="s">
        <v>15</v>
      </c>
      <c r="I390" s="11">
        <v>5000</v>
      </c>
      <c r="J390" s="12">
        <v>100000</v>
      </c>
    </row>
    <row r="391" spans="1:10" x14ac:dyDescent="0.25">
      <c r="A391">
        <v>16314</v>
      </c>
      <c r="B391" t="s">
        <v>12</v>
      </c>
      <c r="C391" t="s">
        <v>13</v>
      </c>
      <c r="D391" t="s">
        <v>224</v>
      </c>
      <c r="E391" s="8">
        <v>42002</v>
      </c>
      <c r="F391" s="9">
        <v>1.1000000000000001E-2</v>
      </c>
      <c r="G391" s="10">
        <v>-1.1000000000000001</v>
      </c>
      <c r="H391" t="s">
        <v>15</v>
      </c>
      <c r="I391" s="11">
        <v>999.99999999999989</v>
      </c>
      <c r="J391" s="12">
        <v>100000</v>
      </c>
    </row>
    <row r="392" spans="1:10" x14ac:dyDescent="0.25">
      <c r="A392">
        <v>16305</v>
      </c>
      <c r="B392" t="s">
        <v>12</v>
      </c>
      <c r="C392" t="s">
        <v>26</v>
      </c>
      <c r="D392" t="s">
        <v>225</v>
      </c>
      <c r="E392" s="8">
        <v>42000</v>
      </c>
      <c r="F392" s="9">
        <v>4.4000000000000004E-2</v>
      </c>
      <c r="G392" s="10">
        <v>-1.1000000000000001</v>
      </c>
      <c r="H392" t="s">
        <v>15</v>
      </c>
      <c r="I392" s="11">
        <v>3999.9999999999995</v>
      </c>
      <c r="J392" s="12">
        <v>100000</v>
      </c>
    </row>
    <row r="393" spans="1:10" x14ac:dyDescent="0.25">
      <c r="A393">
        <v>16306</v>
      </c>
      <c r="B393" t="s">
        <v>12</v>
      </c>
      <c r="C393" t="s">
        <v>13</v>
      </c>
      <c r="D393" t="s">
        <v>226</v>
      </c>
      <c r="E393" s="8">
        <v>42000</v>
      </c>
      <c r="F393" s="9">
        <v>3.3000000000000002E-2</v>
      </c>
      <c r="G393" s="10">
        <v>-1.1000000000000001</v>
      </c>
      <c r="H393" t="s">
        <v>15</v>
      </c>
      <c r="I393" s="11">
        <v>2999.9999999999995</v>
      </c>
      <c r="J393" s="12">
        <v>100000</v>
      </c>
    </row>
    <row r="394" spans="1:10" x14ac:dyDescent="0.25">
      <c r="A394">
        <v>16307</v>
      </c>
      <c r="B394" t="s">
        <v>12</v>
      </c>
      <c r="C394" t="s">
        <v>13</v>
      </c>
      <c r="D394" t="s">
        <v>227</v>
      </c>
      <c r="E394" s="8">
        <v>42000</v>
      </c>
      <c r="F394" s="9">
        <v>4.4000000000000004E-2</v>
      </c>
      <c r="G394" s="10">
        <v>-1.1000000000000001</v>
      </c>
      <c r="H394" t="s">
        <v>15</v>
      </c>
      <c r="I394" s="11">
        <v>3999.9999999999995</v>
      </c>
      <c r="J394" s="12">
        <v>100000</v>
      </c>
    </row>
    <row r="395" spans="1:10" x14ac:dyDescent="0.25">
      <c r="A395">
        <v>16308</v>
      </c>
      <c r="B395" t="s">
        <v>12</v>
      </c>
      <c r="C395" t="s">
        <v>41</v>
      </c>
      <c r="D395" t="s">
        <v>228</v>
      </c>
      <c r="E395" s="8">
        <v>42000</v>
      </c>
      <c r="F395" s="9">
        <v>2.5000000000000001E-2</v>
      </c>
      <c r="G395" s="10">
        <v>1.25</v>
      </c>
      <c r="H395" t="s">
        <v>15</v>
      </c>
      <c r="I395" s="11">
        <v>3125</v>
      </c>
      <c r="J395" s="12">
        <v>100000</v>
      </c>
    </row>
    <row r="396" spans="1:10" x14ac:dyDescent="0.25">
      <c r="A396">
        <v>16303</v>
      </c>
      <c r="B396" t="s">
        <v>12</v>
      </c>
      <c r="C396" t="s">
        <v>13</v>
      </c>
      <c r="D396" t="s">
        <v>229</v>
      </c>
      <c r="E396" s="8">
        <v>41999</v>
      </c>
      <c r="F396" s="9">
        <v>1.1000000000000001E-2</v>
      </c>
      <c r="G396" s="10">
        <v>-1.1000000000000001</v>
      </c>
      <c r="H396" t="s">
        <v>15</v>
      </c>
      <c r="I396" s="11">
        <v>999.99999999999989</v>
      </c>
      <c r="J396" s="12">
        <v>100000</v>
      </c>
    </row>
    <row r="397" spans="1:10" x14ac:dyDescent="0.25">
      <c r="A397">
        <v>16304</v>
      </c>
      <c r="B397" t="s">
        <v>12</v>
      </c>
      <c r="C397" t="s">
        <v>29</v>
      </c>
      <c r="D397" t="s">
        <v>230</v>
      </c>
      <c r="E397" s="8">
        <v>41999</v>
      </c>
      <c r="F397" s="9">
        <v>4.4000000000000004E-2</v>
      </c>
      <c r="G397" s="10">
        <v>-1.1000000000000001</v>
      </c>
      <c r="H397" t="s">
        <v>17</v>
      </c>
      <c r="I397" s="11">
        <v>-4400</v>
      </c>
      <c r="J397" s="12">
        <v>100000</v>
      </c>
    </row>
    <row r="398" spans="1:10" x14ac:dyDescent="0.25">
      <c r="A398">
        <v>16301</v>
      </c>
      <c r="B398" t="s">
        <v>12</v>
      </c>
      <c r="C398" t="s">
        <v>13</v>
      </c>
      <c r="D398" t="s">
        <v>231</v>
      </c>
      <c r="E398" s="8">
        <v>41997</v>
      </c>
      <c r="F398" s="9">
        <v>3.3000000000000002E-2</v>
      </c>
      <c r="G398" s="10">
        <v>-1.1000000000000001</v>
      </c>
      <c r="H398" t="s">
        <v>15</v>
      </c>
      <c r="I398" s="11">
        <v>2999.9999999999995</v>
      </c>
      <c r="J398" s="12"/>
    </row>
    <row r="399" spans="1:10" x14ac:dyDescent="0.25">
      <c r="A399">
        <v>16302</v>
      </c>
      <c r="B399" t="s">
        <v>12</v>
      </c>
      <c r="C399" t="s">
        <v>13</v>
      </c>
      <c r="D399" t="s">
        <v>232</v>
      </c>
      <c r="E399" s="8">
        <v>41997</v>
      </c>
      <c r="F399" s="9">
        <v>4.4000000000000004E-2</v>
      </c>
      <c r="G399" s="10">
        <v>-1.1000000000000001</v>
      </c>
      <c r="H399" t="s">
        <v>15</v>
      </c>
      <c r="I399" s="11">
        <v>3999.9999999999995</v>
      </c>
      <c r="J399" s="12">
        <v>100000</v>
      </c>
    </row>
    <row r="400" spans="1:10" x14ac:dyDescent="0.25">
      <c r="A400">
        <v>16300</v>
      </c>
      <c r="B400" t="s">
        <v>12</v>
      </c>
      <c r="C400" t="s">
        <v>13</v>
      </c>
      <c r="D400" t="s">
        <v>233</v>
      </c>
      <c r="E400" s="8">
        <v>41996</v>
      </c>
      <c r="F400" s="9">
        <v>4.4000000000000004E-2</v>
      </c>
      <c r="G400" s="10">
        <v>-1.1000000000000001</v>
      </c>
      <c r="H400" t="s">
        <v>17</v>
      </c>
      <c r="I400" s="11">
        <v>-4400</v>
      </c>
      <c r="J400" s="12">
        <v>100000</v>
      </c>
    </row>
    <row r="401" spans="1:10" x14ac:dyDescent="0.25">
      <c r="A401">
        <v>16299</v>
      </c>
      <c r="B401" t="s">
        <v>12</v>
      </c>
      <c r="C401" t="s">
        <v>13</v>
      </c>
      <c r="D401" t="s">
        <v>234</v>
      </c>
      <c r="E401" s="8">
        <v>41995</v>
      </c>
      <c r="F401" s="9">
        <v>4.4000000000000004E-2</v>
      </c>
      <c r="G401" s="10">
        <v>-1.1000000000000001</v>
      </c>
      <c r="H401" t="s">
        <v>17</v>
      </c>
      <c r="I401" s="11">
        <v>-4400</v>
      </c>
      <c r="J401" s="12">
        <v>100000</v>
      </c>
    </row>
    <row r="402" spans="1:10" x14ac:dyDescent="0.25">
      <c r="A402">
        <v>16292</v>
      </c>
      <c r="B402" t="s">
        <v>12</v>
      </c>
      <c r="C402" t="s">
        <v>13</v>
      </c>
      <c r="D402" t="s">
        <v>235</v>
      </c>
      <c r="E402" s="8">
        <v>41993</v>
      </c>
      <c r="F402" s="9">
        <v>3.3000000000000002E-2</v>
      </c>
      <c r="G402" s="10">
        <v>-1.1000000000000001</v>
      </c>
      <c r="H402" t="s">
        <v>17</v>
      </c>
      <c r="I402" s="11">
        <v>-3300</v>
      </c>
      <c r="J402" s="12">
        <v>100000</v>
      </c>
    </row>
    <row r="403" spans="1:10" x14ac:dyDescent="0.25">
      <c r="A403">
        <v>16293</v>
      </c>
      <c r="B403" t="s">
        <v>12</v>
      </c>
      <c r="C403" t="s">
        <v>13</v>
      </c>
      <c r="D403" t="s">
        <v>236</v>
      </c>
      <c r="E403" s="8">
        <v>41993</v>
      </c>
      <c r="F403" s="9">
        <v>1.1000000000000001E-2</v>
      </c>
      <c r="G403" s="10">
        <v>-1.1000000000000001</v>
      </c>
      <c r="H403" t="s">
        <v>17</v>
      </c>
      <c r="I403" s="11">
        <v>-1100</v>
      </c>
      <c r="J403" s="12">
        <v>100000</v>
      </c>
    </row>
    <row r="404" spans="1:10" x14ac:dyDescent="0.25">
      <c r="A404">
        <v>16294</v>
      </c>
      <c r="B404" t="s">
        <v>12</v>
      </c>
      <c r="C404" t="s">
        <v>13</v>
      </c>
      <c r="D404" t="s">
        <v>237</v>
      </c>
      <c r="E404" s="8">
        <v>41993</v>
      </c>
      <c r="F404" s="9">
        <v>5.5E-2</v>
      </c>
      <c r="G404" s="10">
        <v>-1.1000000000000001</v>
      </c>
      <c r="H404" t="s">
        <v>15</v>
      </c>
      <c r="I404" s="11">
        <v>5000</v>
      </c>
      <c r="J404" s="12">
        <v>100000</v>
      </c>
    </row>
    <row r="405" spans="1:10" x14ac:dyDescent="0.25">
      <c r="A405">
        <v>16295</v>
      </c>
      <c r="B405" t="s">
        <v>12</v>
      </c>
      <c r="C405" t="s">
        <v>13</v>
      </c>
      <c r="D405" t="s">
        <v>238</v>
      </c>
      <c r="E405" s="8">
        <v>41993</v>
      </c>
      <c r="F405" s="9">
        <v>3.3000000000000002E-2</v>
      </c>
      <c r="G405" s="10">
        <v>-1.1000000000000001</v>
      </c>
      <c r="H405" t="s">
        <v>15</v>
      </c>
      <c r="I405" s="11">
        <v>2999.9999999999995</v>
      </c>
      <c r="J405" s="12">
        <v>100000</v>
      </c>
    </row>
    <row r="406" spans="1:10" x14ac:dyDescent="0.25">
      <c r="A406">
        <v>16285</v>
      </c>
      <c r="B406" t="s">
        <v>12</v>
      </c>
      <c r="C406" t="s">
        <v>13</v>
      </c>
      <c r="D406" t="s">
        <v>239</v>
      </c>
      <c r="E406" s="8">
        <v>41986</v>
      </c>
      <c r="F406" s="9">
        <v>3.3000000000000002E-2</v>
      </c>
      <c r="G406" s="10">
        <v>-1.1000000000000001</v>
      </c>
      <c r="H406" t="s">
        <v>15</v>
      </c>
      <c r="I406" s="11">
        <v>2999.9999999999995</v>
      </c>
      <c r="J406" s="12">
        <v>100000</v>
      </c>
    </row>
    <row r="407" spans="1:10" x14ac:dyDescent="0.25">
      <c r="A407">
        <v>16286</v>
      </c>
      <c r="B407" t="s">
        <v>12</v>
      </c>
      <c r="C407" t="s">
        <v>41</v>
      </c>
      <c r="D407" t="s">
        <v>240</v>
      </c>
      <c r="E407" s="8">
        <v>41986</v>
      </c>
      <c r="F407" s="9">
        <v>5.0000000000000001E-3</v>
      </c>
      <c r="G407" s="10">
        <v>5.0999999999999996</v>
      </c>
      <c r="H407" t="s">
        <v>17</v>
      </c>
      <c r="I407" s="12">
        <v>-500</v>
      </c>
      <c r="J407" s="12">
        <v>100000</v>
      </c>
    </row>
    <row r="408" spans="1:10" x14ac:dyDescent="0.25">
      <c r="A408">
        <v>16274</v>
      </c>
      <c r="B408" t="s">
        <v>12</v>
      </c>
      <c r="C408" t="s">
        <v>13</v>
      </c>
      <c r="D408" t="s">
        <v>241</v>
      </c>
      <c r="E408" s="8">
        <v>41979</v>
      </c>
      <c r="F408" s="9">
        <v>3.3000000000000002E-2</v>
      </c>
      <c r="G408" s="10">
        <v>-1.1000000000000001</v>
      </c>
      <c r="H408" t="s">
        <v>17</v>
      </c>
      <c r="I408" s="11">
        <v>-3300</v>
      </c>
      <c r="J408" s="12">
        <v>100000</v>
      </c>
    </row>
    <row r="409" spans="1:10" x14ac:dyDescent="0.25">
      <c r="A409">
        <v>16275</v>
      </c>
      <c r="B409" t="s">
        <v>12</v>
      </c>
      <c r="C409" t="s">
        <v>13</v>
      </c>
      <c r="D409" t="s">
        <v>242</v>
      </c>
      <c r="E409" s="8">
        <v>41979</v>
      </c>
      <c r="F409" s="9">
        <v>4.4000000000000004E-2</v>
      </c>
      <c r="G409" s="10">
        <v>-1.1000000000000001</v>
      </c>
      <c r="H409" t="s">
        <v>17</v>
      </c>
      <c r="I409" s="11">
        <v>-4400</v>
      </c>
      <c r="J409" s="12">
        <v>100000</v>
      </c>
    </row>
    <row r="410" spans="1:10" x14ac:dyDescent="0.25">
      <c r="A410">
        <v>16276</v>
      </c>
      <c r="B410" t="s">
        <v>12</v>
      </c>
      <c r="C410" t="s">
        <v>29</v>
      </c>
      <c r="D410" t="s">
        <v>243</v>
      </c>
      <c r="E410" s="8">
        <v>41979</v>
      </c>
      <c r="F410" s="9">
        <v>2.2000000000000002E-2</v>
      </c>
      <c r="G410" s="10">
        <v>-1.1000000000000001</v>
      </c>
      <c r="H410" t="s">
        <v>17</v>
      </c>
      <c r="I410" s="11">
        <v>-2200</v>
      </c>
      <c r="J410" s="12">
        <v>100000</v>
      </c>
    </row>
    <row r="411" spans="1:10" x14ac:dyDescent="0.25">
      <c r="A411">
        <v>16278</v>
      </c>
      <c r="B411" t="s">
        <v>12</v>
      </c>
      <c r="C411" t="s">
        <v>13</v>
      </c>
      <c r="D411" t="s">
        <v>244</v>
      </c>
      <c r="E411" s="8">
        <v>41979</v>
      </c>
      <c r="F411" s="9">
        <v>2.2000000000000002E-2</v>
      </c>
      <c r="G411" s="10">
        <v>-1.1000000000000001</v>
      </c>
      <c r="H411" t="s">
        <v>15</v>
      </c>
      <c r="I411" s="11">
        <v>1999.9999999999998</v>
      </c>
      <c r="J411" s="12">
        <v>100000</v>
      </c>
    </row>
    <row r="412" spans="1:10" x14ac:dyDescent="0.25">
      <c r="A412">
        <v>16279</v>
      </c>
      <c r="B412" t="s">
        <v>12</v>
      </c>
      <c r="C412" t="s">
        <v>13</v>
      </c>
      <c r="D412" t="s">
        <v>245</v>
      </c>
      <c r="E412" s="8">
        <v>41979</v>
      </c>
      <c r="F412" s="9">
        <v>5.5E-2</v>
      </c>
      <c r="G412" s="10">
        <v>-1.1000000000000001</v>
      </c>
      <c r="H412" t="s">
        <v>15</v>
      </c>
      <c r="I412" s="11">
        <v>5000</v>
      </c>
      <c r="J412" s="12">
        <v>100000</v>
      </c>
    </row>
    <row r="413" spans="1:10" x14ac:dyDescent="0.25">
      <c r="A413">
        <v>16280</v>
      </c>
      <c r="B413" t="s">
        <v>12</v>
      </c>
      <c r="C413" t="s">
        <v>41</v>
      </c>
      <c r="D413" t="s">
        <v>246</v>
      </c>
      <c r="E413" s="8">
        <v>41979</v>
      </c>
      <c r="F413" s="9">
        <v>1.4999999999999999E-2</v>
      </c>
      <c r="G413" s="10">
        <v>1.75</v>
      </c>
      <c r="H413" t="s">
        <v>15</v>
      </c>
      <c r="I413" s="11">
        <v>2625</v>
      </c>
      <c r="J413" s="12">
        <v>100000</v>
      </c>
    </row>
    <row r="414" spans="1:10" x14ac:dyDescent="0.25">
      <c r="A414">
        <v>16272</v>
      </c>
      <c r="B414" t="s">
        <v>12</v>
      </c>
      <c r="C414" t="s">
        <v>13</v>
      </c>
      <c r="D414" t="s">
        <v>247</v>
      </c>
      <c r="E414" s="8">
        <v>41978</v>
      </c>
      <c r="F414" s="9">
        <v>1.1000000000000001E-2</v>
      </c>
      <c r="G414" s="10">
        <v>-1.1000000000000001</v>
      </c>
      <c r="H414" t="s">
        <v>15</v>
      </c>
      <c r="I414" s="11">
        <v>999.99999999999989</v>
      </c>
      <c r="J414" s="12">
        <v>100000</v>
      </c>
    </row>
    <row r="415" spans="1:10" x14ac:dyDescent="0.25">
      <c r="A415">
        <v>16273</v>
      </c>
      <c r="B415" t="s">
        <v>12</v>
      </c>
      <c r="C415" t="s">
        <v>26</v>
      </c>
      <c r="D415" t="s">
        <v>248</v>
      </c>
      <c r="E415" s="8">
        <v>41978</v>
      </c>
      <c r="F415" s="9">
        <v>4.4000000000000004E-2</v>
      </c>
      <c r="G415" s="10">
        <v>-1.1000000000000001</v>
      </c>
      <c r="H415" t="s">
        <v>15</v>
      </c>
      <c r="I415" s="11">
        <v>3999.9999999999995</v>
      </c>
      <c r="J415" s="12">
        <v>100000</v>
      </c>
    </row>
    <row r="416" spans="1:10" x14ac:dyDescent="0.25">
      <c r="A416">
        <v>16277</v>
      </c>
      <c r="B416" t="s">
        <v>12</v>
      </c>
      <c r="C416" t="s">
        <v>29</v>
      </c>
      <c r="D416" t="s">
        <v>249</v>
      </c>
      <c r="E416" s="8">
        <v>41978</v>
      </c>
      <c r="F416" s="9">
        <v>4.4000000000000004E-2</v>
      </c>
      <c r="G416" s="10">
        <v>-1.1000000000000001</v>
      </c>
      <c r="H416" t="s">
        <v>15</v>
      </c>
      <c r="I416" s="11">
        <v>3999.9999999999995</v>
      </c>
      <c r="J416" s="12">
        <v>100000</v>
      </c>
    </row>
    <row r="417" spans="1:10" x14ac:dyDescent="0.25">
      <c r="A417">
        <v>16271</v>
      </c>
      <c r="B417" t="s">
        <v>12</v>
      </c>
      <c r="C417" t="s">
        <v>13</v>
      </c>
      <c r="D417" t="s">
        <v>250</v>
      </c>
      <c r="E417" s="8">
        <v>41977</v>
      </c>
      <c r="F417" s="9">
        <v>3.5000000000000003E-2</v>
      </c>
      <c r="G417" s="10">
        <v>-1.1000000000000001</v>
      </c>
      <c r="H417" t="s">
        <v>15</v>
      </c>
      <c r="I417" s="11">
        <v>3181.818181818182</v>
      </c>
      <c r="J417" s="12">
        <v>100000</v>
      </c>
    </row>
    <row r="418" spans="1:10" x14ac:dyDescent="0.25">
      <c r="A418">
        <v>16260</v>
      </c>
      <c r="B418" t="s">
        <v>12</v>
      </c>
      <c r="C418" t="s">
        <v>13</v>
      </c>
      <c r="D418" t="s">
        <v>251</v>
      </c>
      <c r="E418" s="8">
        <v>41972</v>
      </c>
      <c r="F418" s="9">
        <v>3.3000000000000002E-2</v>
      </c>
      <c r="G418" s="10">
        <v>-1.1000000000000001</v>
      </c>
      <c r="H418" t="s">
        <v>15</v>
      </c>
      <c r="I418" s="11">
        <v>2999.9999999999995</v>
      </c>
      <c r="J418" s="12">
        <v>100000</v>
      </c>
    </row>
    <row r="419" spans="1:10" x14ac:dyDescent="0.25">
      <c r="A419">
        <v>16261</v>
      </c>
      <c r="B419" t="s">
        <v>12</v>
      </c>
      <c r="C419" t="s">
        <v>13</v>
      </c>
      <c r="D419" t="s">
        <v>252</v>
      </c>
      <c r="E419" s="8">
        <v>41972</v>
      </c>
      <c r="F419" s="9">
        <v>3.3000000000000002E-2</v>
      </c>
      <c r="G419" s="10">
        <v>-1.1000000000000001</v>
      </c>
      <c r="H419" t="s">
        <v>15</v>
      </c>
      <c r="I419" s="11">
        <v>2999.9999999999995</v>
      </c>
      <c r="J419" s="12">
        <v>100000</v>
      </c>
    </row>
    <row r="420" spans="1:10" x14ac:dyDescent="0.25">
      <c r="A420">
        <v>16262</v>
      </c>
      <c r="B420" t="s">
        <v>12</v>
      </c>
      <c r="C420" t="s">
        <v>13</v>
      </c>
      <c r="D420" t="s">
        <v>253</v>
      </c>
      <c r="E420" s="8">
        <v>41972</v>
      </c>
      <c r="F420" s="9">
        <v>1.1000000000000001E-2</v>
      </c>
      <c r="G420" s="10">
        <v>-1.1000000000000001</v>
      </c>
      <c r="H420" t="s">
        <v>17</v>
      </c>
      <c r="I420" s="11">
        <v>-1100</v>
      </c>
      <c r="J420" s="12">
        <v>100000</v>
      </c>
    </row>
    <row r="421" spans="1:10" x14ac:dyDescent="0.25">
      <c r="A421">
        <v>16263</v>
      </c>
      <c r="B421" t="s">
        <v>12</v>
      </c>
      <c r="C421" t="s">
        <v>26</v>
      </c>
      <c r="D421" t="s">
        <v>254</v>
      </c>
      <c r="E421" s="8">
        <v>41972</v>
      </c>
      <c r="F421" s="9">
        <v>4.4000000000000004E-2</v>
      </c>
      <c r="G421" s="10">
        <v>-1.1000000000000001</v>
      </c>
      <c r="H421" t="s">
        <v>15</v>
      </c>
      <c r="I421" s="11">
        <v>3999.9999999999995</v>
      </c>
      <c r="J421" s="12">
        <v>100000</v>
      </c>
    </row>
    <row r="422" spans="1:10" x14ac:dyDescent="0.25">
      <c r="A422">
        <v>16264</v>
      </c>
      <c r="B422" t="s">
        <v>12</v>
      </c>
      <c r="C422" t="s">
        <v>13</v>
      </c>
      <c r="D422" t="s">
        <v>255</v>
      </c>
      <c r="E422" s="8">
        <v>41972</v>
      </c>
      <c r="F422" s="9">
        <v>2.2000000000000002E-2</v>
      </c>
      <c r="G422" s="10">
        <v>-1.1000000000000001</v>
      </c>
      <c r="H422" t="s">
        <v>17</v>
      </c>
      <c r="I422" s="11">
        <v>-2200</v>
      </c>
      <c r="J422" s="12">
        <v>100000</v>
      </c>
    </row>
    <row r="423" spans="1:10" x14ac:dyDescent="0.25">
      <c r="A423">
        <v>16265</v>
      </c>
      <c r="B423" t="s">
        <v>12</v>
      </c>
      <c r="C423" t="s">
        <v>29</v>
      </c>
      <c r="D423" t="s">
        <v>256</v>
      </c>
      <c r="E423" s="8">
        <v>41972</v>
      </c>
      <c r="F423" s="9">
        <v>3.3000000000000002E-2</v>
      </c>
      <c r="G423" s="10">
        <v>-1.1000000000000001</v>
      </c>
      <c r="H423" t="s">
        <v>15</v>
      </c>
      <c r="I423" s="11">
        <v>2999.9999999999995</v>
      </c>
      <c r="J423" s="12">
        <v>100000</v>
      </c>
    </row>
    <row r="424" spans="1:10" x14ac:dyDescent="0.25">
      <c r="A424">
        <v>16256</v>
      </c>
      <c r="B424" t="s">
        <v>12</v>
      </c>
      <c r="C424" t="s">
        <v>13</v>
      </c>
      <c r="D424" t="s">
        <v>257</v>
      </c>
      <c r="E424" s="8">
        <v>41971</v>
      </c>
      <c r="F424" s="9">
        <v>4.4000000000000004E-2</v>
      </c>
      <c r="G424" s="10">
        <v>-1.1000000000000001</v>
      </c>
      <c r="H424" t="s">
        <v>15</v>
      </c>
      <c r="I424" s="11">
        <v>3999.9999999999995</v>
      </c>
      <c r="J424" s="12">
        <v>100000</v>
      </c>
    </row>
    <row r="425" spans="1:10" x14ac:dyDescent="0.25">
      <c r="A425">
        <v>16257</v>
      </c>
      <c r="B425" t="s">
        <v>12</v>
      </c>
      <c r="C425" t="s">
        <v>13</v>
      </c>
      <c r="D425" t="s">
        <v>258</v>
      </c>
      <c r="E425" s="8">
        <v>41971</v>
      </c>
      <c r="F425" s="9">
        <v>3.3000000000000002E-2</v>
      </c>
      <c r="G425" s="10">
        <v>-1.1000000000000001</v>
      </c>
      <c r="H425" t="s">
        <v>17</v>
      </c>
      <c r="I425" s="11">
        <v>-3300</v>
      </c>
      <c r="J425" s="12">
        <v>100000</v>
      </c>
    </row>
    <row r="426" spans="1:10" x14ac:dyDescent="0.25">
      <c r="A426">
        <v>16258</v>
      </c>
      <c r="B426" t="s">
        <v>12</v>
      </c>
      <c r="C426" t="s">
        <v>13</v>
      </c>
      <c r="D426" t="s">
        <v>259</v>
      </c>
      <c r="E426" s="8">
        <v>41971</v>
      </c>
      <c r="F426" s="9">
        <v>5.5E-2</v>
      </c>
      <c r="G426" s="10">
        <v>-1.1000000000000001</v>
      </c>
      <c r="H426" t="s">
        <v>17</v>
      </c>
      <c r="I426" s="11">
        <v>-5500</v>
      </c>
      <c r="J426" s="12">
        <v>100000</v>
      </c>
    </row>
    <row r="427" spans="1:10" x14ac:dyDescent="0.25">
      <c r="A427">
        <v>16259</v>
      </c>
      <c r="B427" t="s">
        <v>12</v>
      </c>
      <c r="C427" t="s">
        <v>26</v>
      </c>
      <c r="D427" t="s">
        <v>260</v>
      </c>
      <c r="E427" s="8">
        <v>41971</v>
      </c>
      <c r="F427" s="9">
        <v>3.3000000000000002E-2</v>
      </c>
      <c r="G427" s="10">
        <v>-1.1000000000000001</v>
      </c>
      <c r="H427" t="s">
        <v>15</v>
      </c>
      <c r="I427" s="11">
        <v>2999.9999999999995</v>
      </c>
      <c r="J427" s="12">
        <v>100000</v>
      </c>
    </row>
    <row r="428" spans="1:10" x14ac:dyDescent="0.25">
      <c r="A428">
        <v>16251</v>
      </c>
      <c r="B428" t="s">
        <v>12</v>
      </c>
      <c r="C428" t="s">
        <v>13</v>
      </c>
      <c r="D428" t="s">
        <v>261</v>
      </c>
      <c r="E428" s="8">
        <v>41970</v>
      </c>
      <c r="F428" s="9">
        <v>5.5E-2</v>
      </c>
      <c r="G428" s="10">
        <v>-1.2</v>
      </c>
      <c r="H428" t="s">
        <v>15</v>
      </c>
      <c r="I428" s="11">
        <v>4583.3333333333339</v>
      </c>
      <c r="J428" s="12">
        <v>100000</v>
      </c>
    </row>
    <row r="429" spans="1:10" x14ac:dyDescent="0.25">
      <c r="A429">
        <v>16252</v>
      </c>
      <c r="B429" t="s">
        <v>12</v>
      </c>
      <c r="C429" t="s">
        <v>13</v>
      </c>
      <c r="D429" t="s">
        <v>262</v>
      </c>
      <c r="E429" s="8">
        <v>41970</v>
      </c>
      <c r="F429" s="9">
        <v>3.3000000000000002E-2</v>
      </c>
      <c r="G429" s="10">
        <v>-1.1000000000000001</v>
      </c>
      <c r="H429" t="s">
        <v>17</v>
      </c>
      <c r="I429" s="11">
        <v>-3300</v>
      </c>
      <c r="J429" s="12">
        <v>100000</v>
      </c>
    </row>
    <row r="430" spans="1:10" x14ac:dyDescent="0.25">
      <c r="A430">
        <v>16250</v>
      </c>
      <c r="B430" t="s">
        <v>12</v>
      </c>
      <c r="C430" t="s">
        <v>13</v>
      </c>
      <c r="D430" t="s">
        <v>263</v>
      </c>
      <c r="E430" s="8">
        <v>41968</v>
      </c>
      <c r="F430" s="9">
        <v>3.3000000000000002E-2</v>
      </c>
      <c r="G430" s="10">
        <v>-1.1000000000000001</v>
      </c>
      <c r="H430" t="s">
        <v>15</v>
      </c>
      <c r="I430" s="11">
        <v>2999.9999999999995</v>
      </c>
      <c r="J430" s="12">
        <v>100000</v>
      </c>
    </row>
    <row r="431" spans="1:10" x14ac:dyDescent="0.25">
      <c r="A431">
        <v>16243</v>
      </c>
      <c r="B431" t="s">
        <v>12</v>
      </c>
      <c r="C431" t="s">
        <v>41</v>
      </c>
      <c r="D431" t="s">
        <v>264</v>
      </c>
      <c r="E431" s="8">
        <v>41965</v>
      </c>
      <c r="F431" s="9">
        <v>0.03</v>
      </c>
      <c r="G431" s="10">
        <v>1.05</v>
      </c>
      <c r="H431" t="s">
        <v>17</v>
      </c>
      <c r="I431" s="12">
        <v>-3000</v>
      </c>
      <c r="J431" s="12">
        <v>100000</v>
      </c>
    </row>
    <row r="432" spans="1:10" x14ac:dyDescent="0.25">
      <c r="A432">
        <v>16244</v>
      </c>
      <c r="B432" t="s">
        <v>12</v>
      </c>
      <c r="C432" t="s">
        <v>29</v>
      </c>
      <c r="D432" t="s">
        <v>265</v>
      </c>
      <c r="E432" s="8">
        <v>41965</v>
      </c>
      <c r="F432" s="9">
        <v>3.3000000000000002E-2</v>
      </c>
      <c r="G432" s="10">
        <v>-1.1000000000000001</v>
      </c>
      <c r="H432" t="s">
        <v>15</v>
      </c>
      <c r="I432" s="11">
        <v>2999.9999999999995</v>
      </c>
      <c r="J432" s="12">
        <v>100000</v>
      </c>
    </row>
    <row r="433" spans="1:10" x14ac:dyDescent="0.25">
      <c r="A433">
        <v>16245</v>
      </c>
      <c r="B433" t="s">
        <v>12</v>
      </c>
      <c r="C433" t="s">
        <v>13</v>
      </c>
      <c r="D433" t="s">
        <v>266</v>
      </c>
      <c r="E433" s="8">
        <v>41965</v>
      </c>
      <c r="F433" s="9">
        <v>2.2000000000000002E-2</v>
      </c>
      <c r="G433" s="10">
        <v>-1.1000000000000001</v>
      </c>
      <c r="H433" t="s">
        <v>17</v>
      </c>
      <c r="I433" s="11">
        <v>-2200</v>
      </c>
      <c r="J433" s="12">
        <v>100000</v>
      </c>
    </row>
    <row r="434" spans="1:10" x14ac:dyDescent="0.25">
      <c r="A434">
        <v>16246</v>
      </c>
      <c r="B434" t="s">
        <v>12</v>
      </c>
      <c r="C434" t="s">
        <v>13</v>
      </c>
      <c r="D434" t="s">
        <v>267</v>
      </c>
      <c r="E434" s="8">
        <v>41965</v>
      </c>
      <c r="F434" s="9">
        <v>4.4000000000000004E-2</v>
      </c>
      <c r="G434" s="10">
        <v>-1.1000000000000001</v>
      </c>
      <c r="H434" t="s">
        <v>17</v>
      </c>
      <c r="I434" s="11">
        <v>-4400</v>
      </c>
      <c r="J434" s="12">
        <v>100000</v>
      </c>
    </row>
    <row r="435" spans="1:10" x14ac:dyDescent="0.25">
      <c r="A435">
        <v>16247</v>
      </c>
      <c r="B435" t="s">
        <v>12</v>
      </c>
      <c r="C435" t="s">
        <v>26</v>
      </c>
      <c r="D435" t="s">
        <v>268</v>
      </c>
      <c r="E435" s="8">
        <v>41965</v>
      </c>
      <c r="F435" s="9">
        <v>4.4000000000000004E-2</v>
      </c>
      <c r="G435" s="10">
        <v>-1.1000000000000001</v>
      </c>
      <c r="H435" t="s">
        <v>15</v>
      </c>
      <c r="I435" s="11">
        <v>3999.9999999999995</v>
      </c>
      <c r="J435" s="12">
        <v>100000</v>
      </c>
    </row>
    <row r="436" spans="1:10" x14ac:dyDescent="0.25">
      <c r="A436">
        <v>16248</v>
      </c>
      <c r="B436" t="s">
        <v>12</v>
      </c>
      <c r="C436" t="s">
        <v>13</v>
      </c>
      <c r="D436" t="s">
        <v>269</v>
      </c>
      <c r="E436" s="8">
        <v>41965</v>
      </c>
      <c r="F436" s="9">
        <v>1.1000000000000001E-2</v>
      </c>
      <c r="G436" s="10">
        <v>-1.1000000000000001</v>
      </c>
      <c r="H436" t="s">
        <v>17</v>
      </c>
      <c r="I436" s="11">
        <v>-1100</v>
      </c>
      <c r="J436" s="12">
        <v>100000</v>
      </c>
    </row>
    <row r="437" spans="1:10" x14ac:dyDescent="0.25">
      <c r="A437">
        <v>16242</v>
      </c>
      <c r="B437" t="s">
        <v>12</v>
      </c>
      <c r="C437" t="s">
        <v>13</v>
      </c>
      <c r="D437" t="s">
        <v>270</v>
      </c>
      <c r="E437" s="8">
        <v>41964</v>
      </c>
      <c r="F437" s="9">
        <v>3.3000000000000002E-2</v>
      </c>
      <c r="G437" s="10">
        <v>-1.1000000000000001</v>
      </c>
      <c r="H437" t="s">
        <v>17</v>
      </c>
      <c r="I437" s="11">
        <v>-3300</v>
      </c>
      <c r="J437" s="12">
        <v>100000</v>
      </c>
    </row>
    <row r="438" spans="1:10" x14ac:dyDescent="0.25">
      <c r="A438">
        <v>16238</v>
      </c>
      <c r="B438" t="s">
        <v>12</v>
      </c>
      <c r="C438" t="s">
        <v>13</v>
      </c>
      <c r="D438" t="s">
        <v>271</v>
      </c>
      <c r="E438" s="8">
        <v>41963</v>
      </c>
      <c r="F438" s="9">
        <v>0.05</v>
      </c>
      <c r="G438" s="10">
        <v>-1.1000000000000001</v>
      </c>
      <c r="H438" t="s">
        <v>15</v>
      </c>
      <c r="I438" s="11">
        <v>4545.454545454545</v>
      </c>
      <c r="J438" s="12">
        <v>100000</v>
      </c>
    </row>
    <row r="439" spans="1:10" x14ac:dyDescent="0.25">
      <c r="A439">
        <v>16239</v>
      </c>
      <c r="B439" t="s">
        <v>12</v>
      </c>
      <c r="C439" t="s">
        <v>13</v>
      </c>
      <c r="D439" t="s">
        <v>272</v>
      </c>
      <c r="E439" s="8">
        <v>41963</v>
      </c>
      <c r="F439" s="9">
        <v>1.1000000000000001E-2</v>
      </c>
      <c r="G439" s="10">
        <v>-1.1000000000000001</v>
      </c>
      <c r="H439" t="s">
        <v>17</v>
      </c>
      <c r="I439" s="11">
        <v>-1100</v>
      </c>
      <c r="J439" s="12">
        <v>100000</v>
      </c>
    </row>
    <row r="440" spans="1:10" x14ac:dyDescent="0.25">
      <c r="A440">
        <v>16237</v>
      </c>
      <c r="B440" t="s">
        <v>12</v>
      </c>
      <c r="C440" t="s">
        <v>13</v>
      </c>
      <c r="D440" t="s">
        <v>273</v>
      </c>
      <c r="E440" s="8">
        <v>41961</v>
      </c>
      <c r="F440" s="9">
        <v>3.5000000000000003E-2</v>
      </c>
      <c r="G440" s="10">
        <v>-1.6</v>
      </c>
      <c r="H440" t="s">
        <v>15</v>
      </c>
      <c r="I440" s="11">
        <v>2187.5</v>
      </c>
      <c r="J440" s="12">
        <v>100000</v>
      </c>
    </row>
    <row r="441" spans="1:10" x14ac:dyDescent="0.25">
      <c r="A441">
        <v>16225</v>
      </c>
      <c r="B441" t="s">
        <v>12</v>
      </c>
      <c r="C441" t="s">
        <v>13</v>
      </c>
      <c r="D441" t="s">
        <v>274</v>
      </c>
      <c r="E441" s="8">
        <v>41958</v>
      </c>
      <c r="F441" s="9">
        <v>1.1000000000000001E-2</v>
      </c>
      <c r="G441" s="10">
        <v>-1.1000000000000001</v>
      </c>
      <c r="H441" t="s">
        <v>17</v>
      </c>
      <c r="I441" s="11">
        <v>-1100</v>
      </c>
      <c r="J441" s="12">
        <v>100000</v>
      </c>
    </row>
    <row r="442" spans="1:10" x14ac:dyDescent="0.25">
      <c r="A442">
        <v>16226</v>
      </c>
      <c r="B442" t="s">
        <v>12</v>
      </c>
      <c r="C442" t="s">
        <v>13</v>
      </c>
      <c r="D442" t="s">
        <v>275</v>
      </c>
      <c r="E442" s="8">
        <v>41958</v>
      </c>
      <c r="F442" s="9">
        <v>2.2000000000000002E-2</v>
      </c>
      <c r="G442" s="10">
        <v>-1.1000000000000001</v>
      </c>
      <c r="H442" t="s">
        <v>15</v>
      </c>
      <c r="I442" s="11">
        <v>1999.9999999999998</v>
      </c>
      <c r="J442" s="12">
        <v>100000</v>
      </c>
    </row>
    <row r="443" spans="1:10" x14ac:dyDescent="0.25">
      <c r="A443">
        <v>16227</v>
      </c>
      <c r="B443" t="s">
        <v>12</v>
      </c>
      <c r="C443" t="s">
        <v>13</v>
      </c>
      <c r="D443" t="s">
        <v>276</v>
      </c>
      <c r="E443" s="8">
        <v>41958</v>
      </c>
      <c r="F443" s="9">
        <v>2.2000000000000002E-2</v>
      </c>
      <c r="G443" s="10">
        <v>-1.1000000000000001</v>
      </c>
      <c r="H443" t="s">
        <v>15</v>
      </c>
      <c r="I443" s="11">
        <v>1999.9999999999998</v>
      </c>
      <c r="J443" s="12">
        <v>100000</v>
      </c>
    </row>
    <row r="444" spans="1:10" x14ac:dyDescent="0.25">
      <c r="A444">
        <v>16228</v>
      </c>
      <c r="B444" t="s">
        <v>12</v>
      </c>
      <c r="C444" t="s">
        <v>13</v>
      </c>
      <c r="D444" t="s">
        <v>277</v>
      </c>
      <c r="E444" s="8">
        <v>41958</v>
      </c>
      <c r="F444" s="9">
        <v>5.5E-2</v>
      </c>
      <c r="G444" s="10">
        <v>-1.1000000000000001</v>
      </c>
      <c r="H444" t="s">
        <v>15</v>
      </c>
      <c r="I444" s="11">
        <v>5000</v>
      </c>
      <c r="J444" s="12">
        <v>100000</v>
      </c>
    </row>
    <row r="445" spans="1:10" x14ac:dyDescent="0.25">
      <c r="A445">
        <v>16229</v>
      </c>
      <c r="B445" t="s">
        <v>12</v>
      </c>
      <c r="C445" t="s">
        <v>29</v>
      </c>
      <c r="D445" t="s">
        <v>278</v>
      </c>
      <c r="E445" s="8">
        <v>41958</v>
      </c>
      <c r="F445" s="9">
        <v>3.3000000000000002E-2</v>
      </c>
      <c r="G445" s="10">
        <v>-1.1000000000000001</v>
      </c>
      <c r="H445" t="s">
        <v>15</v>
      </c>
      <c r="I445" s="11">
        <v>2999.9999999999995</v>
      </c>
      <c r="J445" s="12">
        <v>100000</v>
      </c>
    </row>
    <row r="446" spans="1:10" x14ac:dyDescent="0.25">
      <c r="A446">
        <v>16230</v>
      </c>
      <c r="B446" t="s">
        <v>12</v>
      </c>
      <c r="C446" t="s">
        <v>13</v>
      </c>
      <c r="D446" t="s">
        <v>279</v>
      </c>
      <c r="E446" s="8">
        <v>41958</v>
      </c>
      <c r="F446" s="9">
        <v>4.4000000000000004E-2</v>
      </c>
      <c r="G446" s="10">
        <v>-1.1000000000000001</v>
      </c>
      <c r="H446" t="s">
        <v>15</v>
      </c>
      <c r="I446" s="11">
        <v>3999.9999999999995</v>
      </c>
      <c r="J446" s="12">
        <v>100000</v>
      </c>
    </row>
    <row r="447" spans="1:10" x14ac:dyDescent="0.25">
      <c r="A447">
        <v>16231</v>
      </c>
      <c r="B447" t="s">
        <v>12</v>
      </c>
      <c r="C447" t="s">
        <v>26</v>
      </c>
      <c r="D447" t="s">
        <v>280</v>
      </c>
      <c r="E447" s="8">
        <v>41958</v>
      </c>
      <c r="F447" s="9">
        <v>0.04</v>
      </c>
      <c r="G447" s="10">
        <v>-1.3</v>
      </c>
      <c r="H447" t="s">
        <v>15</v>
      </c>
      <c r="I447" s="11">
        <v>3076.9230769230767</v>
      </c>
      <c r="J447" s="12">
        <v>100000</v>
      </c>
    </row>
    <row r="448" spans="1:10" x14ac:dyDescent="0.25">
      <c r="A448">
        <v>16232</v>
      </c>
      <c r="B448" t="s">
        <v>12</v>
      </c>
      <c r="C448" t="s">
        <v>13</v>
      </c>
      <c r="D448" t="s">
        <v>281</v>
      </c>
      <c r="E448" s="8">
        <v>41958</v>
      </c>
      <c r="F448" s="9">
        <v>0.04</v>
      </c>
      <c r="G448" s="10">
        <v>-1.2</v>
      </c>
      <c r="H448" t="s">
        <v>15</v>
      </c>
      <c r="I448" s="11">
        <v>3333.3333333333335</v>
      </c>
      <c r="J448" s="12">
        <v>100000</v>
      </c>
    </row>
    <row r="449" spans="1:10" x14ac:dyDescent="0.25">
      <c r="A449">
        <v>16223</v>
      </c>
      <c r="B449" t="s">
        <v>12</v>
      </c>
      <c r="C449" t="s">
        <v>13</v>
      </c>
      <c r="D449" t="s">
        <v>282</v>
      </c>
      <c r="E449" s="8">
        <v>41956</v>
      </c>
      <c r="F449" s="9">
        <v>3.3000000000000002E-2</v>
      </c>
      <c r="G449" s="10">
        <v>-1.1000000000000001</v>
      </c>
      <c r="H449" t="s">
        <v>15</v>
      </c>
      <c r="I449" s="11">
        <v>2999.9999999999995</v>
      </c>
      <c r="J449" s="12">
        <v>100000</v>
      </c>
    </row>
    <row r="450" spans="1:10" x14ac:dyDescent="0.25">
      <c r="A450">
        <v>16221</v>
      </c>
      <c r="B450" t="s">
        <v>12</v>
      </c>
      <c r="C450" t="s">
        <v>13</v>
      </c>
      <c r="D450" t="s">
        <v>283</v>
      </c>
      <c r="E450" s="8">
        <v>41954</v>
      </c>
      <c r="F450" s="9">
        <v>2.2000000000000002E-2</v>
      </c>
      <c r="G450" s="10">
        <v>-1.1000000000000001</v>
      </c>
      <c r="H450" t="s">
        <v>17</v>
      </c>
      <c r="I450" s="11">
        <v>-2200</v>
      </c>
      <c r="J450" s="12">
        <v>100000</v>
      </c>
    </row>
    <row r="451" spans="1:10" x14ac:dyDescent="0.25">
      <c r="A451">
        <v>16222</v>
      </c>
      <c r="B451" t="s">
        <v>12</v>
      </c>
      <c r="C451" t="s">
        <v>41</v>
      </c>
      <c r="D451" t="s">
        <v>284</v>
      </c>
      <c r="E451" s="8">
        <v>41954</v>
      </c>
      <c r="F451" s="9">
        <v>0.02</v>
      </c>
      <c r="G451" s="10">
        <v>1.85</v>
      </c>
      <c r="H451" t="s">
        <v>17</v>
      </c>
      <c r="I451" s="12">
        <v>-2000</v>
      </c>
      <c r="J451" s="12">
        <v>100000</v>
      </c>
    </row>
    <row r="452" spans="1:10" x14ac:dyDescent="0.25">
      <c r="A452">
        <v>16211</v>
      </c>
      <c r="B452" t="s">
        <v>12</v>
      </c>
      <c r="C452" t="s">
        <v>13</v>
      </c>
      <c r="D452" t="s">
        <v>285</v>
      </c>
      <c r="E452" s="8">
        <v>41951</v>
      </c>
      <c r="F452" s="9">
        <v>1.1000000000000001E-2</v>
      </c>
      <c r="G452" s="10">
        <v>-1.1000000000000001</v>
      </c>
      <c r="H452" t="s">
        <v>15</v>
      </c>
      <c r="I452" s="11">
        <v>999.99999999999989</v>
      </c>
      <c r="J452" s="12">
        <v>100000</v>
      </c>
    </row>
    <row r="453" spans="1:10" x14ac:dyDescent="0.25">
      <c r="A453">
        <v>16212</v>
      </c>
      <c r="B453" t="s">
        <v>12</v>
      </c>
      <c r="C453" t="s">
        <v>26</v>
      </c>
      <c r="D453" t="s">
        <v>286</v>
      </c>
      <c r="E453" s="8">
        <v>41951</v>
      </c>
      <c r="F453" s="9">
        <v>4.4000000000000004E-2</v>
      </c>
      <c r="G453" s="10">
        <v>-1.1000000000000001</v>
      </c>
      <c r="H453" t="s">
        <v>17</v>
      </c>
      <c r="I453" s="11">
        <v>-4400</v>
      </c>
      <c r="J453" s="12">
        <v>100000</v>
      </c>
    </row>
    <row r="454" spans="1:10" x14ac:dyDescent="0.25">
      <c r="A454">
        <v>16213</v>
      </c>
      <c r="B454" t="s">
        <v>12</v>
      </c>
      <c r="C454" t="s">
        <v>13</v>
      </c>
      <c r="D454" t="s">
        <v>287</v>
      </c>
      <c r="E454" s="8">
        <v>41951</v>
      </c>
      <c r="F454" s="9">
        <v>3.3000000000000002E-2</v>
      </c>
      <c r="G454" s="10">
        <v>-1.1000000000000001</v>
      </c>
      <c r="H454" t="s">
        <v>15</v>
      </c>
      <c r="I454" s="11">
        <v>2999.9999999999995</v>
      </c>
      <c r="J454" s="12">
        <v>100000</v>
      </c>
    </row>
    <row r="455" spans="1:10" x14ac:dyDescent="0.25">
      <c r="A455">
        <v>16214</v>
      </c>
      <c r="B455" t="s">
        <v>12</v>
      </c>
      <c r="C455" t="s">
        <v>13</v>
      </c>
      <c r="D455" t="s">
        <v>288</v>
      </c>
      <c r="E455" s="8">
        <v>41951</v>
      </c>
      <c r="F455" s="9">
        <v>3.3000000000000002E-2</v>
      </c>
      <c r="G455" s="10">
        <v>-1.1000000000000001</v>
      </c>
      <c r="H455" t="s">
        <v>17</v>
      </c>
      <c r="I455" s="11">
        <v>-3300</v>
      </c>
      <c r="J455" s="12">
        <v>100000</v>
      </c>
    </row>
    <row r="456" spans="1:10" x14ac:dyDescent="0.25">
      <c r="A456">
        <v>16215</v>
      </c>
      <c r="B456" t="s">
        <v>12</v>
      </c>
      <c r="C456" t="s">
        <v>13</v>
      </c>
      <c r="D456" t="s">
        <v>177</v>
      </c>
      <c r="E456" s="8">
        <v>41951</v>
      </c>
      <c r="F456" s="9">
        <v>4.4000000000000004E-2</v>
      </c>
      <c r="G456" s="10">
        <v>-1.1000000000000001</v>
      </c>
      <c r="H456" t="s">
        <v>15</v>
      </c>
      <c r="I456" s="11">
        <v>3999.9999999999995</v>
      </c>
      <c r="J456" s="12">
        <v>100000</v>
      </c>
    </row>
    <row r="457" spans="1:10" x14ac:dyDescent="0.25">
      <c r="A457">
        <v>16216</v>
      </c>
      <c r="B457" t="s">
        <v>12</v>
      </c>
      <c r="C457" t="s">
        <v>13</v>
      </c>
      <c r="D457" t="s">
        <v>289</v>
      </c>
      <c r="E457" s="8">
        <v>41951</v>
      </c>
      <c r="F457" s="9">
        <v>5.5E-2</v>
      </c>
      <c r="G457" s="10">
        <v>-1.2</v>
      </c>
      <c r="H457" t="s">
        <v>17</v>
      </c>
      <c r="I457" s="11">
        <v>-5500</v>
      </c>
      <c r="J457" s="12">
        <v>100000</v>
      </c>
    </row>
    <row r="458" spans="1:10" x14ac:dyDescent="0.25">
      <c r="A458">
        <v>16209</v>
      </c>
      <c r="B458" t="s">
        <v>12</v>
      </c>
      <c r="C458" t="s">
        <v>13</v>
      </c>
      <c r="D458" t="s">
        <v>290</v>
      </c>
      <c r="E458" s="8">
        <v>41949</v>
      </c>
      <c r="F458" s="9">
        <v>1.1000000000000001E-2</v>
      </c>
      <c r="G458" s="10">
        <v>-1.1000000000000001</v>
      </c>
      <c r="H458" t="s">
        <v>15</v>
      </c>
      <c r="I458" s="11">
        <v>999.99999999999989</v>
      </c>
      <c r="J458" s="12">
        <v>100000</v>
      </c>
    </row>
    <row r="459" spans="1:10" x14ac:dyDescent="0.25">
      <c r="A459">
        <v>16193</v>
      </c>
      <c r="B459" t="s">
        <v>12</v>
      </c>
      <c r="C459" t="s">
        <v>13</v>
      </c>
      <c r="D459" t="s">
        <v>291</v>
      </c>
      <c r="E459" s="8">
        <v>41948</v>
      </c>
      <c r="F459" s="9">
        <v>3.3000000000000002E-2</v>
      </c>
      <c r="G459" s="10">
        <v>-1.1000000000000001</v>
      </c>
      <c r="H459" t="s">
        <v>15</v>
      </c>
      <c r="I459" s="11">
        <v>2999.9999999999995</v>
      </c>
      <c r="J459" s="12">
        <v>100000</v>
      </c>
    </row>
    <row r="460" spans="1:10" x14ac:dyDescent="0.25">
      <c r="A460">
        <v>16192</v>
      </c>
      <c r="B460" t="s">
        <v>12</v>
      </c>
      <c r="C460" t="s">
        <v>41</v>
      </c>
      <c r="D460" t="s">
        <v>292</v>
      </c>
      <c r="E460" s="8">
        <v>41947</v>
      </c>
      <c r="F460" s="9">
        <v>0.04</v>
      </c>
      <c r="G460" s="10">
        <v>1.8</v>
      </c>
      <c r="H460" t="s">
        <v>15</v>
      </c>
      <c r="I460" s="11">
        <v>7200</v>
      </c>
      <c r="J460" s="12">
        <v>100000</v>
      </c>
    </row>
    <row r="461" spans="1:10" x14ac:dyDescent="0.25">
      <c r="A461">
        <v>16184</v>
      </c>
      <c r="B461" t="s">
        <v>12</v>
      </c>
      <c r="C461" t="s">
        <v>26</v>
      </c>
      <c r="D461" t="s">
        <v>293</v>
      </c>
      <c r="E461" s="8">
        <v>41944</v>
      </c>
      <c r="F461" s="9">
        <v>4.4000000000000004E-2</v>
      </c>
      <c r="G461" s="10">
        <v>-1.1000000000000001</v>
      </c>
      <c r="H461" t="s">
        <v>15</v>
      </c>
      <c r="I461" s="11">
        <v>3999.9999999999995</v>
      </c>
      <c r="J461" s="12">
        <v>100000</v>
      </c>
    </row>
    <row r="462" spans="1:10" x14ac:dyDescent="0.25">
      <c r="A462">
        <v>16185</v>
      </c>
      <c r="B462" t="s">
        <v>12</v>
      </c>
      <c r="C462" t="s">
        <v>13</v>
      </c>
      <c r="D462" t="s">
        <v>294</v>
      </c>
      <c r="E462" s="8">
        <v>41944</v>
      </c>
      <c r="F462" s="9">
        <v>2.2000000000000002E-2</v>
      </c>
      <c r="G462" s="10">
        <v>-1.1000000000000001</v>
      </c>
      <c r="H462" t="s">
        <v>17</v>
      </c>
      <c r="I462" s="11">
        <v>-2200</v>
      </c>
      <c r="J462" s="12">
        <v>100000</v>
      </c>
    </row>
    <row r="463" spans="1:10" x14ac:dyDescent="0.25">
      <c r="A463">
        <v>16186</v>
      </c>
      <c r="B463" t="s">
        <v>12</v>
      </c>
      <c r="C463" t="s">
        <v>13</v>
      </c>
      <c r="D463" t="s">
        <v>295</v>
      </c>
      <c r="E463" s="8">
        <v>41944</v>
      </c>
      <c r="F463" s="9">
        <v>3.3000000000000002E-2</v>
      </c>
      <c r="G463" s="10">
        <v>-1.1000000000000001</v>
      </c>
      <c r="H463" t="s">
        <v>17</v>
      </c>
      <c r="I463" s="11">
        <v>-3300</v>
      </c>
      <c r="J463" s="12">
        <v>100000</v>
      </c>
    </row>
    <row r="464" spans="1:10" x14ac:dyDescent="0.25">
      <c r="A464">
        <v>16187</v>
      </c>
      <c r="B464" t="s">
        <v>12</v>
      </c>
      <c r="C464" t="s">
        <v>13</v>
      </c>
      <c r="D464" t="s">
        <v>296</v>
      </c>
      <c r="E464" s="8">
        <v>41944</v>
      </c>
      <c r="F464" s="9">
        <v>4.4000000000000004E-2</v>
      </c>
      <c r="G464" s="10">
        <v>-1.1000000000000001</v>
      </c>
      <c r="H464" t="s">
        <v>17</v>
      </c>
      <c r="I464" s="11">
        <v>-4400</v>
      </c>
      <c r="J464" s="12">
        <v>100000</v>
      </c>
    </row>
    <row r="465" spans="1:10" x14ac:dyDescent="0.25">
      <c r="A465">
        <v>16188</v>
      </c>
      <c r="B465" t="s">
        <v>12</v>
      </c>
      <c r="C465" t="s">
        <v>13</v>
      </c>
      <c r="D465" t="s">
        <v>297</v>
      </c>
      <c r="E465" s="8">
        <v>41944</v>
      </c>
      <c r="F465" s="9">
        <v>5.5E-2</v>
      </c>
      <c r="G465" s="10">
        <v>-1.1000000000000001</v>
      </c>
      <c r="H465" t="s">
        <v>17</v>
      </c>
      <c r="I465" s="11">
        <v>-5500</v>
      </c>
      <c r="J465" s="12">
        <v>100000</v>
      </c>
    </row>
    <row r="466" spans="1:10" x14ac:dyDescent="0.25">
      <c r="A466">
        <v>16189</v>
      </c>
      <c r="B466" t="s">
        <v>12</v>
      </c>
      <c r="C466" t="s">
        <v>13</v>
      </c>
      <c r="D466" t="s">
        <v>298</v>
      </c>
      <c r="E466" s="8">
        <v>41944</v>
      </c>
      <c r="F466" s="9">
        <v>1.1000000000000001E-2</v>
      </c>
      <c r="G466" s="10">
        <v>-1.1000000000000001</v>
      </c>
      <c r="H466" t="s">
        <v>17</v>
      </c>
      <c r="I466" s="11">
        <v>-1100</v>
      </c>
      <c r="J466" s="12">
        <v>100000</v>
      </c>
    </row>
    <row r="467" spans="1:10" x14ac:dyDescent="0.25">
      <c r="A467">
        <v>16170</v>
      </c>
      <c r="B467" t="s">
        <v>12</v>
      </c>
      <c r="C467" t="s">
        <v>13</v>
      </c>
      <c r="D467" t="s">
        <v>299</v>
      </c>
      <c r="E467" s="8">
        <v>41942</v>
      </c>
      <c r="F467" s="9">
        <v>0.04</v>
      </c>
      <c r="G467" s="10">
        <v>-1.2</v>
      </c>
      <c r="H467" t="s">
        <v>15</v>
      </c>
      <c r="I467" s="11">
        <v>3333.3333333333335</v>
      </c>
      <c r="J467" s="12">
        <v>100000</v>
      </c>
    </row>
    <row r="468" spans="1:10" x14ac:dyDescent="0.25">
      <c r="A468">
        <v>16160</v>
      </c>
      <c r="B468" t="s">
        <v>12</v>
      </c>
      <c r="C468" t="s">
        <v>13</v>
      </c>
      <c r="D468" t="s">
        <v>300</v>
      </c>
      <c r="E468" s="8">
        <v>41937</v>
      </c>
      <c r="F468" s="9">
        <v>1.1000000000000001E-2</v>
      </c>
      <c r="G468" s="10">
        <v>-1.1000000000000001</v>
      </c>
      <c r="H468" t="s">
        <v>15</v>
      </c>
      <c r="I468" s="11">
        <v>999.99999999999989</v>
      </c>
      <c r="J468" s="12">
        <v>100000</v>
      </c>
    </row>
    <row r="469" spans="1:10" x14ac:dyDescent="0.25">
      <c r="A469">
        <v>16161</v>
      </c>
      <c r="B469" t="s">
        <v>12</v>
      </c>
      <c r="C469" t="s">
        <v>13</v>
      </c>
      <c r="D469" t="s">
        <v>301</v>
      </c>
      <c r="E469" s="8">
        <v>41937</v>
      </c>
      <c r="F469" s="9">
        <v>4.4000000000000004E-2</v>
      </c>
      <c r="G469" s="10">
        <v>-1.1000000000000001</v>
      </c>
      <c r="H469" t="s">
        <v>15</v>
      </c>
      <c r="I469" s="11">
        <v>3999.9999999999995</v>
      </c>
      <c r="J469" s="12">
        <v>100000</v>
      </c>
    </row>
    <row r="470" spans="1:10" x14ac:dyDescent="0.25">
      <c r="A470">
        <v>16162</v>
      </c>
      <c r="B470" t="s">
        <v>12</v>
      </c>
      <c r="C470" t="s">
        <v>13</v>
      </c>
      <c r="D470" t="s">
        <v>302</v>
      </c>
      <c r="E470" s="8">
        <v>41937</v>
      </c>
      <c r="F470" s="9">
        <v>4.4000000000000004E-2</v>
      </c>
      <c r="G470" s="10">
        <v>-1.1000000000000001</v>
      </c>
      <c r="H470" t="s">
        <v>17</v>
      </c>
      <c r="I470" s="11">
        <v>-4400</v>
      </c>
      <c r="J470" s="12">
        <v>100000</v>
      </c>
    </row>
    <row r="471" spans="1:10" x14ac:dyDescent="0.25">
      <c r="A471">
        <v>16163</v>
      </c>
      <c r="B471" t="s">
        <v>12</v>
      </c>
      <c r="C471" t="s">
        <v>13</v>
      </c>
      <c r="D471" t="s">
        <v>303</v>
      </c>
      <c r="E471" s="8">
        <v>41937</v>
      </c>
      <c r="F471" s="9">
        <v>2.2000000000000002E-2</v>
      </c>
      <c r="G471" s="10">
        <v>-1.1000000000000001</v>
      </c>
      <c r="H471" t="s">
        <v>17</v>
      </c>
      <c r="I471" s="11">
        <v>-2200</v>
      </c>
      <c r="J471" s="12">
        <v>100000</v>
      </c>
    </row>
    <row r="472" spans="1:10" x14ac:dyDescent="0.25">
      <c r="A472">
        <v>16164</v>
      </c>
      <c r="B472" t="s">
        <v>12</v>
      </c>
      <c r="C472" t="s">
        <v>13</v>
      </c>
      <c r="D472" t="s">
        <v>304</v>
      </c>
      <c r="E472" s="8">
        <v>41937</v>
      </c>
      <c r="F472" s="9">
        <v>4.4000000000000004E-2</v>
      </c>
      <c r="G472" s="10">
        <v>-1.1000000000000001</v>
      </c>
      <c r="H472" t="s">
        <v>17</v>
      </c>
      <c r="I472" s="11">
        <v>-4400</v>
      </c>
      <c r="J472" s="12">
        <v>100000</v>
      </c>
    </row>
    <row r="473" spans="1:10" x14ac:dyDescent="0.25">
      <c r="A473">
        <v>16165</v>
      </c>
      <c r="B473" t="s">
        <v>12</v>
      </c>
      <c r="C473" t="s">
        <v>13</v>
      </c>
      <c r="D473" t="s">
        <v>305</v>
      </c>
      <c r="E473" s="8">
        <v>41937</v>
      </c>
      <c r="F473" s="9">
        <v>5.5E-2</v>
      </c>
      <c r="G473" s="10">
        <v>-1.1000000000000001</v>
      </c>
      <c r="H473" t="s">
        <v>17</v>
      </c>
      <c r="I473" s="11">
        <v>-5500</v>
      </c>
      <c r="J473" s="12">
        <v>100000</v>
      </c>
    </row>
    <row r="474" spans="1:10" x14ac:dyDescent="0.25">
      <c r="A474">
        <v>16159</v>
      </c>
      <c r="B474" t="s">
        <v>12</v>
      </c>
      <c r="C474" t="s">
        <v>13</v>
      </c>
      <c r="D474" t="s">
        <v>306</v>
      </c>
      <c r="E474" s="8">
        <v>41936</v>
      </c>
      <c r="F474" s="9">
        <v>3.5000000000000003E-2</v>
      </c>
      <c r="G474" s="10">
        <v>-1.08</v>
      </c>
      <c r="H474" t="s">
        <v>15</v>
      </c>
      <c r="I474" s="11">
        <v>3240.7407407407409</v>
      </c>
      <c r="J474" s="12">
        <v>100000</v>
      </c>
    </row>
    <row r="475" spans="1:10" x14ac:dyDescent="0.25">
      <c r="A475">
        <v>16140</v>
      </c>
      <c r="B475" t="s">
        <v>12</v>
      </c>
      <c r="C475" t="s">
        <v>13</v>
      </c>
      <c r="D475" t="s">
        <v>307</v>
      </c>
      <c r="E475" s="8">
        <v>41935</v>
      </c>
      <c r="F475" s="9">
        <v>4.4000000000000004E-2</v>
      </c>
      <c r="G475" s="10">
        <v>-1.1000000000000001</v>
      </c>
      <c r="H475" t="s">
        <v>17</v>
      </c>
      <c r="I475" s="11">
        <v>-4400</v>
      </c>
      <c r="J475" s="12">
        <v>100000</v>
      </c>
    </row>
    <row r="476" spans="1:10" x14ac:dyDescent="0.25">
      <c r="A476">
        <v>16126</v>
      </c>
      <c r="B476" t="s">
        <v>12</v>
      </c>
      <c r="C476" t="s">
        <v>26</v>
      </c>
      <c r="D476" t="s">
        <v>308</v>
      </c>
      <c r="E476" s="8">
        <v>41930</v>
      </c>
      <c r="F476" s="9">
        <v>4.4000000000000004E-2</v>
      </c>
      <c r="G476" s="10">
        <v>-1.1000000000000001</v>
      </c>
      <c r="H476" t="s">
        <v>15</v>
      </c>
      <c r="I476" s="11">
        <v>3999.9999999999995</v>
      </c>
      <c r="J476" s="12">
        <v>100000</v>
      </c>
    </row>
    <row r="477" spans="1:10" x14ac:dyDescent="0.25">
      <c r="A477">
        <v>16127</v>
      </c>
      <c r="B477" t="s">
        <v>12</v>
      </c>
      <c r="C477" t="s">
        <v>13</v>
      </c>
      <c r="D477" t="s">
        <v>309</v>
      </c>
      <c r="E477" s="8">
        <v>41930</v>
      </c>
      <c r="F477" s="9">
        <v>2.2000000000000002E-2</v>
      </c>
      <c r="G477" s="10">
        <v>-1.1000000000000001</v>
      </c>
      <c r="H477" t="s">
        <v>15</v>
      </c>
      <c r="I477" s="11">
        <v>1999.9999999999998</v>
      </c>
      <c r="J477" s="12">
        <v>100000</v>
      </c>
    </row>
    <row r="478" spans="1:10" x14ac:dyDescent="0.25">
      <c r="A478">
        <v>16128</v>
      </c>
      <c r="B478" t="s">
        <v>12</v>
      </c>
      <c r="C478" t="s">
        <v>13</v>
      </c>
      <c r="D478" t="s">
        <v>310</v>
      </c>
      <c r="E478" s="8">
        <v>41930</v>
      </c>
      <c r="F478" s="9">
        <v>4.4000000000000004E-2</v>
      </c>
      <c r="G478" s="10">
        <v>-1.1000000000000001</v>
      </c>
      <c r="H478" t="s">
        <v>15</v>
      </c>
      <c r="I478" s="11">
        <v>3999.9999999999995</v>
      </c>
      <c r="J478" s="12">
        <v>100000</v>
      </c>
    </row>
    <row r="479" spans="1:10" x14ac:dyDescent="0.25">
      <c r="A479">
        <v>16129</v>
      </c>
      <c r="B479" t="s">
        <v>12</v>
      </c>
      <c r="C479" t="s">
        <v>13</v>
      </c>
      <c r="D479" t="s">
        <v>311</v>
      </c>
      <c r="E479" s="8">
        <v>41930</v>
      </c>
      <c r="F479" s="9">
        <v>0.04</v>
      </c>
      <c r="G479" s="10">
        <v>-1.2</v>
      </c>
      <c r="H479" t="s">
        <v>15</v>
      </c>
      <c r="I479" s="11">
        <v>3333.3333333333335</v>
      </c>
      <c r="J479" s="12">
        <v>100000</v>
      </c>
    </row>
    <row r="480" spans="1:10" x14ac:dyDescent="0.25">
      <c r="A480">
        <v>16130</v>
      </c>
      <c r="B480" t="s">
        <v>12</v>
      </c>
      <c r="C480" t="s">
        <v>13</v>
      </c>
      <c r="D480" t="s">
        <v>312</v>
      </c>
      <c r="E480" s="8">
        <v>41930</v>
      </c>
      <c r="F480" s="9">
        <v>3.3000000000000002E-2</v>
      </c>
      <c r="G480" s="10">
        <v>-1.1000000000000001</v>
      </c>
      <c r="H480" t="s">
        <v>17</v>
      </c>
      <c r="I480" s="11">
        <v>-3300</v>
      </c>
      <c r="J480" s="12">
        <v>100000</v>
      </c>
    </row>
    <row r="481" spans="1:10" x14ac:dyDescent="0.25">
      <c r="A481">
        <v>16131</v>
      </c>
      <c r="B481" t="s">
        <v>12</v>
      </c>
      <c r="C481" t="s">
        <v>13</v>
      </c>
      <c r="D481" t="s">
        <v>313</v>
      </c>
      <c r="E481" s="8">
        <v>41930</v>
      </c>
      <c r="F481" s="9">
        <v>2.2000000000000002E-2</v>
      </c>
      <c r="G481" s="10">
        <v>-1.1000000000000001</v>
      </c>
      <c r="H481" t="s">
        <v>17</v>
      </c>
      <c r="I481" s="11">
        <v>-2200</v>
      </c>
      <c r="J481" s="12">
        <v>100000</v>
      </c>
    </row>
    <row r="482" spans="1:10" x14ac:dyDescent="0.25">
      <c r="A482">
        <v>16132</v>
      </c>
      <c r="B482" t="s">
        <v>12</v>
      </c>
      <c r="C482" t="s">
        <v>13</v>
      </c>
      <c r="D482" t="s">
        <v>314</v>
      </c>
      <c r="E482" s="8">
        <v>41930</v>
      </c>
      <c r="F482" s="9">
        <v>5.5E-2</v>
      </c>
      <c r="G482" s="10">
        <v>-1.1000000000000001</v>
      </c>
      <c r="H482" t="s">
        <v>17</v>
      </c>
      <c r="I482" s="11">
        <v>-5500</v>
      </c>
      <c r="J482" s="12">
        <v>100000</v>
      </c>
    </row>
    <row r="483" spans="1:10" x14ac:dyDescent="0.25">
      <c r="A483">
        <v>16124</v>
      </c>
      <c r="B483" t="s">
        <v>12</v>
      </c>
      <c r="C483" t="s">
        <v>41</v>
      </c>
      <c r="D483" t="s">
        <v>315</v>
      </c>
      <c r="E483" s="8">
        <v>41928</v>
      </c>
      <c r="F483" s="9">
        <v>0.03</v>
      </c>
      <c r="G483" s="10">
        <v>1.1000000000000001</v>
      </c>
      <c r="H483" t="s">
        <v>17</v>
      </c>
      <c r="I483" s="12">
        <v>-3000</v>
      </c>
      <c r="J483" s="12">
        <v>100000</v>
      </c>
    </row>
    <row r="484" spans="1:10" x14ac:dyDescent="0.25">
      <c r="A484">
        <v>16125</v>
      </c>
      <c r="B484" t="s">
        <v>12</v>
      </c>
      <c r="C484" t="s">
        <v>13</v>
      </c>
      <c r="D484" t="s">
        <v>316</v>
      </c>
      <c r="E484" s="8">
        <v>41928</v>
      </c>
      <c r="F484" s="9">
        <v>4.4000000000000004E-2</v>
      </c>
      <c r="G484" s="10">
        <v>-1.1000000000000001</v>
      </c>
      <c r="H484" t="s">
        <v>17</v>
      </c>
      <c r="I484" s="11">
        <v>-4400</v>
      </c>
      <c r="J484" s="12">
        <v>100000</v>
      </c>
    </row>
    <row r="485" spans="1:10" x14ac:dyDescent="0.25">
      <c r="A485">
        <v>16123</v>
      </c>
      <c r="B485" t="s">
        <v>12</v>
      </c>
      <c r="C485" t="s">
        <v>13</v>
      </c>
      <c r="D485" t="s">
        <v>317</v>
      </c>
      <c r="E485" s="8">
        <v>41926</v>
      </c>
      <c r="F485" s="9">
        <v>4.4000000000000004E-2</v>
      </c>
      <c r="G485" s="10">
        <v>-1.1000000000000001</v>
      </c>
      <c r="H485" t="s">
        <v>15</v>
      </c>
      <c r="I485" s="11">
        <v>3999.9999999999995</v>
      </c>
      <c r="J485" s="12">
        <v>100000</v>
      </c>
    </row>
    <row r="486" spans="1:10" x14ac:dyDescent="0.25">
      <c r="A486">
        <v>16108</v>
      </c>
      <c r="B486" t="s">
        <v>12</v>
      </c>
      <c r="C486" t="s">
        <v>13</v>
      </c>
      <c r="D486" t="s">
        <v>318</v>
      </c>
      <c r="E486" s="8">
        <v>41923</v>
      </c>
      <c r="F486" s="9">
        <v>3.3000000000000002E-2</v>
      </c>
      <c r="G486" s="10">
        <v>-1.1000000000000001</v>
      </c>
      <c r="H486" t="s">
        <v>15</v>
      </c>
      <c r="I486" s="11">
        <v>2999.9999999999995</v>
      </c>
      <c r="J486" s="12">
        <v>100000</v>
      </c>
    </row>
    <row r="487" spans="1:10" x14ac:dyDescent="0.25">
      <c r="A487">
        <v>16109</v>
      </c>
      <c r="B487" t="s">
        <v>12</v>
      </c>
      <c r="C487" t="s">
        <v>13</v>
      </c>
      <c r="D487" t="s">
        <v>319</v>
      </c>
      <c r="E487" s="8">
        <v>41923</v>
      </c>
      <c r="F487" s="9">
        <v>2.2000000000000002E-2</v>
      </c>
      <c r="G487" s="10">
        <v>-1.1000000000000001</v>
      </c>
      <c r="H487" t="s">
        <v>17</v>
      </c>
      <c r="I487" s="11">
        <v>-2200</v>
      </c>
      <c r="J487" s="12">
        <v>100000</v>
      </c>
    </row>
    <row r="488" spans="1:10" x14ac:dyDescent="0.25">
      <c r="A488">
        <v>16110</v>
      </c>
      <c r="B488" t="s">
        <v>12</v>
      </c>
      <c r="C488" t="s">
        <v>13</v>
      </c>
      <c r="D488" t="s">
        <v>320</v>
      </c>
      <c r="E488" s="8">
        <v>41923</v>
      </c>
      <c r="F488" s="9">
        <v>1.1000000000000001E-2</v>
      </c>
      <c r="G488" s="10">
        <v>-1.1000000000000001</v>
      </c>
      <c r="H488" t="s">
        <v>15</v>
      </c>
      <c r="I488" s="11">
        <v>999.99999999999989</v>
      </c>
      <c r="J488" s="12">
        <v>100000</v>
      </c>
    </row>
    <row r="489" spans="1:10" x14ac:dyDescent="0.25">
      <c r="A489">
        <v>16111</v>
      </c>
      <c r="B489" t="s">
        <v>12</v>
      </c>
      <c r="C489" t="s">
        <v>13</v>
      </c>
      <c r="D489" t="s">
        <v>321</v>
      </c>
      <c r="E489" s="8">
        <v>41923</v>
      </c>
      <c r="F489" s="9">
        <v>3.3000000000000002E-2</v>
      </c>
      <c r="G489" s="10">
        <v>-1.1000000000000001</v>
      </c>
      <c r="H489" t="s">
        <v>15</v>
      </c>
      <c r="I489" s="11">
        <v>2999.9999999999995</v>
      </c>
      <c r="J489" s="12">
        <v>100000</v>
      </c>
    </row>
    <row r="490" spans="1:10" x14ac:dyDescent="0.25">
      <c r="A490">
        <v>16112</v>
      </c>
      <c r="B490" t="s">
        <v>12</v>
      </c>
      <c r="C490" t="s">
        <v>13</v>
      </c>
      <c r="D490" t="s">
        <v>322</v>
      </c>
      <c r="E490" s="8">
        <v>41923</v>
      </c>
      <c r="F490" s="9">
        <v>3.3000000000000002E-2</v>
      </c>
      <c r="G490" s="10">
        <v>-1.1000000000000001</v>
      </c>
      <c r="H490" t="s">
        <v>15</v>
      </c>
      <c r="I490" s="11">
        <v>2999.9999999999995</v>
      </c>
      <c r="J490" s="12">
        <v>100000</v>
      </c>
    </row>
    <row r="491" spans="1:10" x14ac:dyDescent="0.25">
      <c r="A491">
        <v>16113</v>
      </c>
      <c r="B491" t="s">
        <v>12</v>
      </c>
      <c r="C491" t="s">
        <v>41</v>
      </c>
      <c r="D491" t="s">
        <v>323</v>
      </c>
      <c r="E491" s="8">
        <v>41923</v>
      </c>
      <c r="F491" s="9">
        <v>5.0000000000000001E-3</v>
      </c>
      <c r="G491" s="10">
        <v>5.75</v>
      </c>
      <c r="H491" t="s">
        <v>17</v>
      </c>
      <c r="I491" s="12">
        <v>-500</v>
      </c>
      <c r="J491" s="12">
        <v>100000</v>
      </c>
    </row>
    <row r="492" spans="1:10" x14ac:dyDescent="0.25">
      <c r="A492">
        <v>16114</v>
      </c>
      <c r="B492" t="s">
        <v>12</v>
      </c>
      <c r="C492" t="s">
        <v>13</v>
      </c>
      <c r="D492" t="s">
        <v>324</v>
      </c>
      <c r="E492" s="8">
        <v>41923</v>
      </c>
      <c r="F492" s="9">
        <v>2.2000000000000002E-2</v>
      </c>
      <c r="G492" s="10">
        <v>-1.1000000000000001</v>
      </c>
      <c r="H492" t="s">
        <v>15</v>
      </c>
      <c r="I492" s="11">
        <v>1999.9999999999998</v>
      </c>
      <c r="J492" s="12">
        <v>100000</v>
      </c>
    </row>
    <row r="493" spans="1:10" x14ac:dyDescent="0.25">
      <c r="A493">
        <v>16115</v>
      </c>
      <c r="B493" t="s">
        <v>12</v>
      </c>
      <c r="C493" t="s">
        <v>13</v>
      </c>
      <c r="D493" t="s">
        <v>325</v>
      </c>
      <c r="E493" s="8">
        <v>41923</v>
      </c>
      <c r="F493" s="9">
        <v>5.5E-2</v>
      </c>
      <c r="G493" s="10">
        <v>-1.1000000000000001</v>
      </c>
      <c r="H493" t="s">
        <v>17</v>
      </c>
      <c r="I493" s="11">
        <v>-5500</v>
      </c>
      <c r="J493" s="12">
        <v>100000</v>
      </c>
    </row>
    <row r="494" spans="1:10" x14ac:dyDescent="0.25">
      <c r="A494">
        <v>16116</v>
      </c>
      <c r="B494" t="s">
        <v>12</v>
      </c>
      <c r="C494" t="s">
        <v>13</v>
      </c>
      <c r="D494" t="s">
        <v>326</v>
      </c>
      <c r="E494" s="8">
        <v>41923</v>
      </c>
      <c r="F494" s="9">
        <v>4.4000000000000004E-2</v>
      </c>
      <c r="G494" s="10">
        <v>-1.1000000000000001</v>
      </c>
      <c r="H494" t="s">
        <v>17</v>
      </c>
      <c r="I494" s="11">
        <v>-4400</v>
      </c>
      <c r="J494" s="12">
        <v>100000</v>
      </c>
    </row>
    <row r="495" spans="1:10" x14ac:dyDescent="0.25">
      <c r="A495">
        <v>16117</v>
      </c>
      <c r="B495" t="s">
        <v>12</v>
      </c>
      <c r="C495" t="s">
        <v>13</v>
      </c>
      <c r="D495" t="s">
        <v>327</v>
      </c>
      <c r="E495" s="8">
        <v>41923</v>
      </c>
      <c r="F495" s="9">
        <v>3.3000000000000002E-2</v>
      </c>
      <c r="G495" s="10">
        <v>-1.1000000000000001</v>
      </c>
      <c r="H495" t="s">
        <v>17</v>
      </c>
      <c r="I495" s="11">
        <v>-3300</v>
      </c>
      <c r="J495" s="12">
        <v>100000</v>
      </c>
    </row>
    <row r="496" spans="1:10" x14ac:dyDescent="0.25">
      <c r="A496">
        <v>16107</v>
      </c>
      <c r="B496" t="s">
        <v>12</v>
      </c>
      <c r="C496" t="s">
        <v>13</v>
      </c>
      <c r="D496" t="s">
        <v>328</v>
      </c>
      <c r="E496" s="8">
        <v>41922</v>
      </c>
      <c r="F496" s="9">
        <v>0</v>
      </c>
      <c r="G496" s="10">
        <v>-1.1000000000000001</v>
      </c>
      <c r="H496" t="s">
        <v>20</v>
      </c>
      <c r="I496" s="11">
        <v>0</v>
      </c>
      <c r="J496" s="12">
        <v>100000</v>
      </c>
    </row>
    <row r="497" spans="1:10" x14ac:dyDescent="0.25">
      <c r="A497">
        <v>16104</v>
      </c>
      <c r="B497" t="s">
        <v>12</v>
      </c>
      <c r="C497" t="s">
        <v>29</v>
      </c>
      <c r="D497" t="s">
        <v>329</v>
      </c>
      <c r="E497" s="8">
        <v>41921</v>
      </c>
      <c r="F497" s="9">
        <v>4.4000000000000004E-2</v>
      </c>
      <c r="G497" s="10">
        <v>-1.1000000000000001</v>
      </c>
      <c r="H497" t="s">
        <v>17</v>
      </c>
      <c r="I497" s="11">
        <v>-4400</v>
      </c>
      <c r="J497" s="12">
        <v>100000</v>
      </c>
    </row>
    <row r="498" spans="1:10" x14ac:dyDescent="0.25">
      <c r="A498">
        <v>16070</v>
      </c>
      <c r="B498" t="s">
        <v>12</v>
      </c>
      <c r="C498" t="s">
        <v>13</v>
      </c>
      <c r="D498" t="s">
        <v>330</v>
      </c>
      <c r="E498" s="8">
        <v>41916</v>
      </c>
      <c r="F498" s="9">
        <v>4.4999999999999998E-2</v>
      </c>
      <c r="G498" s="10">
        <v>-1.1000000000000001</v>
      </c>
      <c r="H498" t="s">
        <v>17</v>
      </c>
      <c r="I498" s="11">
        <v>-4500</v>
      </c>
      <c r="J498" s="12">
        <v>100000</v>
      </c>
    </row>
    <row r="499" spans="1:10" x14ac:dyDescent="0.25">
      <c r="A499">
        <v>16071</v>
      </c>
      <c r="B499" t="s">
        <v>12</v>
      </c>
      <c r="C499" t="s">
        <v>13</v>
      </c>
      <c r="D499" t="s">
        <v>331</v>
      </c>
      <c r="E499" s="8">
        <v>41916</v>
      </c>
      <c r="F499" s="9">
        <v>1.1000000000000001E-2</v>
      </c>
      <c r="G499" s="10">
        <v>-1.1000000000000001</v>
      </c>
      <c r="H499" t="s">
        <v>17</v>
      </c>
      <c r="I499" s="11">
        <v>-1100</v>
      </c>
      <c r="J499" s="12">
        <v>100000</v>
      </c>
    </row>
    <row r="500" spans="1:10" x14ac:dyDescent="0.25">
      <c r="A500">
        <v>16072</v>
      </c>
      <c r="B500" t="s">
        <v>12</v>
      </c>
      <c r="C500" t="s">
        <v>26</v>
      </c>
      <c r="D500" t="s">
        <v>332</v>
      </c>
      <c r="E500" s="8">
        <v>41916</v>
      </c>
      <c r="F500" s="9">
        <v>4.4000000000000004E-2</v>
      </c>
      <c r="G500" s="10">
        <v>-1.1000000000000001</v>
      </c>
      <c r="H500" t="s">
        <v>15</v>
      </c>
      <c r="I500" s="11">
        <v>3999.9999999999995</v>
      </c>
      <c r="J500" s="12">
        <v>100000</v>
      </c>
    </row>
    <row r="501" spans="1:10" x14ac:dyDescent="0.25">
      <c r="A501">
        <v>16073</v>
      </c>
      <c r="B501" t="s">
        <v>12</v>
      </c>
      <c r="C501" t="s">
        <v>26</v>
      </c>
      <c r="D501" t="s">
        <v>333</v>
      </c>
      <c r="E501" s="8">
        <v>41916</v>
      </c>
      <c r="F501" s="9">
        <v>3.3000000000000002E-2</v>
      </c>
      <c r="G501" s="10">
        <v>-1.1000000000000001</v>
      </c>
      <c r="H501" t="s">
        <v>15</v>
      </c>
      <c r="I501" s="11">
        <v>2999.9999999999995</v>
      </c>
      <c r="J501" s="12">
        <v>100000</v>
      </c>
    </row>
    <row r="502" spans="1:10" x14ac:dyDescent="0.25">
      <c r="A502">
        <v>16074</v>
      </c>
      <c r="B502" t="s">
        <v>12</v>
      </c>
      <c r="C502" t="s">
        <v>13</v>
      </c>
      <c r="D502" t="s">
        <v>334</v>
      </c>
      <c r="E502" s="8">
        <v>41916</v>
      </c>
      <c r="F502" s="9">
        <v>5.5E-2</v>
      </c>
      <c r="G502" s="10">
        <v>-1.1000000000000001</v>
      </c>
      <c r="H502" t="s">
        <v>15</v>
      </c>
      <c r="I502" s="11">
        <v>5000</v>
      </c>
      <c r="J502" s="12">
        <v>100000</v>
      </c>
    </row>
    <row r="503" spans="1:10" x14ac:dyDescent="0.25">
      <c r="A503">
        <v>16075</v>
      </c>
      <c r="B503" t="s">
        <v>12</v>
      </c>
      <c r="C503" t="s">
        <v>41</v>
      </c>
      <c r="D503" t="s">
        <v>335</v>
      </c>
      <c r="E503" s="8">
        <v>41916</v>
      </c>
      <c r="F503" s="9">
        <v>0.01</v>
      </c>
      <c r="G503" s="10">
        <v>4.05</v>
      </c>
      <c r="H503" t="s">
        <v>15</v>
      </c>
      <c r="I503" s="11">
        <v>4050</v>
      </c>
      <c r="J503" s="12">
        <v>100000</v>
      </c>
    </row>
    <row r="504" spans="1:10" x14ac:dyDescent="0.25">
      <c r="A504">
        <v>16068</v>
      </c>
      <c r="B504" t="s">
        <v>12</v>
      </c>
      <c r="C504" t="s">
        <v>13</v>
      </c>
      <c r="D504" t="s">
        <v>336</v>
      </c>
      <c r="E504" s="8">
        <v>41915</v>
      </c>
      <c r="F504" s="9">
        <v>4.4000000000000004E-2</v>
      </c>
      <c r="G504" s="10">
        <v>-1.1000000000000001</v>
      </c>
      <c r="H504" t="s">
        <v>17</v>
      </c>
      <c r="I504" s="11">
        <v>-4400</v>
      </c>
      <c r="J504" s="12">
        <v>100000</v>
      </c>
    </row>
    <row r="505" spans="1:10" x14ac:dyDescent="0.25">
      <c r="A505">
        <v>16069</v>
      </c>
      <c r="B505" t="s">
        <v>12</v>
      </c>
      <c r="C505" t="s">
        <v>13</v>
      </c>
      <c r="D505" t="s">
        <v>337</v>
      </c>
      <c r="E505" s="8">
        <v>41915</v>
      </c>
      <c r="F505" s="9">
        <v>3.3000000000000002E-2</v>
      </c>
      <c r="G505" s="10">
        <v>-1.1000000000000001</v>
      </c>
      <c r="H505" t="s">
        <v>15</v>
      </c>
      <c r="I505" s="11">
        <v>2999.9999999999995</v>
      </c>
      <c r="J505" s="12">
        <v>100000</v>
      </c>
    </row>
    <row r="506" spans="1:10" x14ac:dyDescent="0.25">
      <c r="A506">
        <v>16054</v>
      </c>
      <c r="B506" t="s">
        <v>12</v>
      </c>
      <c r="C506" t="s">
        <v>13</v>
      </c>
      <c r="D506" t="s">
        <v>338</v>
      </c>
      <c r="E506" s="8">
        <v>41914</v>
      </c>
      <c r="F506" s="9">
        <v>4.4000000000000004E-2</v>
      </c>
      <c r="G506" s="10">
        <v>-1.1000000000000001</v>
      </c>
      <c r="H506" t="s">
        <v>15</v>
      </c>
      <c r="I506" s="11">
        <v>3999.9999999999995</v>
      </c>
      <c r="J506" s="12">
        <v>100000</v>
      </c>
    </row>
    <row r="507" spans="1:10" x14ac:dyDescent="0.25">
      <c r="A507">
        <v>16038</v>
      </c>
      <c r="B507" t="s">
        <v>12</v>
      </c>
      <c r="C507" t="s">
        <v>26</v>
      </c>
      <c r="D507" t="s">
        <v>339</v>
      </c>
      <c r="E507" s="8">
        <v>41909</v>
      </c>
      <c r="F507" s="9">
        <v>4.4000000000000004E-2</v>
      </c>
      <c r="G507" s="10">
        <v>-1.1000000000000001</v>
      </c>
      <c r="H507" t="s">
        <v>15</v>
      </c>
      <c r="I507" s="11">
        <v>3999.9999999999995</v>
      </c>
      <c r="J507" s="12">
        <v>100000</v>
      </c>
    </row>
    <row r="508" spans="1:10" x14ac:dyDescent="0.25">
      <c r="A508">
        <v>16039</v>
      </c>
      <c r="B508" t="s">
        <v>12</v>
      </c>
      <c r="C508" t="s">
        <v>13</v>
      </c>
      <c r="D508" t="s">
        <v>340</v>
      </c>
      <c r="E508" s="8">
        <v>41909</v>
      </c>
      <c r="F508" s="9">
        <v>1.1000000000000001E-2</v>
      </c>
      <c r="G508" s="10">
        <v>-1.1000000000000001</v>
      </c>
      <c r="H508" t="s">
        <v>15</v>
      </c>
      <c r="I508" s="11">
        <v>999.99999999999989</v>
      </c>
      <c r="J508" s="12">
        <v>100000</v>
      </c>
    </row>
    <row r="509" spans="1:10" x14ac:dyDescent="0.25">
      <c r="A509">
        <v>16040</v>
      </c>
      <c r="B509" t="s">
        <v>12</v>
      </c>
      <c r="C509" t="s">
        <v>13</v>
      </c>
      <c r="D509" t="s">
        <v>341</v>
      </c>
      <c r="E509" s="8">
        <v>41909</v>
      </c>
      <c r="F509" s="9">
        <v>3.3000000000000002E-2</v>
      </c>
      <c r="G509" s="10">
        <v>-1.1000000000000001</v>
      </c>
      <c r="H509" t="s">
        <v>15</v>
      </c>
      <c r="I509" s="11">
        <v>2999.9999999999995</v>
      </c>
      <c r="J509" s="12">
        <v>100000</v>
      </c>
    </row>
    <row r="510" spans="1:10" x14ac:dyDescent="0.25">
      <c r="A510">
        <v>16041</v>
      </c>
      <c r="B510" t="s">
        <v>12</v>
      </c>
      <c r="C510" t="s">
        <v>13</v>
      </c>
      <c r="D510" t="s">
        <v>342</v>
      </c>
      <c r="E510" s="8">
        <v>41909</v>
      </c>
      <c r="F510" s="9">
        <v>3.3000000000000002E-2</v>
      </c>
      <c r="G510" s="10">
        <v>-1.1000000000000001</v>
      </c>
      <c r="H510" t="s">
        <v>15</v>
      </c>
      <c r="I510" s="11">
        <v>2999.9999999999995</v>
      </c>
      <c r="J510" s="12">
        <v>100000</v>
      </c>
    </row>
    <row r="511" spans="1:10" x14ac:dyDescent="0.25">
      <c r="A511">
        <v>16042</v>
      </c>
      <c r="B511" t="s">
        <v>12</v>
      </c>
      <c r="C511" t="s">
        <v>13</v>
      </c>
      <c r="D511" t="s">
        <v>343</v>
      </c>
      <c r="E511" s="8">
        <v>41909</v>
      </c>
      <c r="F511" s="9">
        <v>3.3000000000000002E-2</v>
      </c>
      <c r="G511" s="10">
        <v>-1.1000000000000001</v>
      </c>
      <c r="H511" t="s">
        <v>15</v>
      </c>
      <c r="I511" s="11">
        <v>2999.9999999999995</v>
      </c>
      <c r="J511" s="12">
        <v>100000</v>
      </c>
    </row>
    <row r="512" spans="1:10" x14ac:dyDescent="0.25">
      <c r="A512">
        <v>16043</v>
      </c>
      <c r="B512" t="s">
        <v>12</v>
      </c>
      <c r="C512" t="s">
        <v>41</v>
      </c>
      <c r="D512" t="s">
        <v>344</v>
      </c>
      <c r="E512" s="8">
        <v>41909</v>
      </c>
      <c r="F512" s="9">
        <v>5.0000000000000001E-3</v>
      </c>
      <c r="G512" s="10">
        <v>4.25</v>
      </c>
      <c r="H512" t="s">
        <v>15</v>
      </c>
      <c r="I512" s="11">
        <v>2125</v>
      </c>
      <c r="J512" s="12">
        <v>100000</v>
      </c>
    </row>
    <row r="513" spans="1:10" x14ac:dyDescent="0.25">
      <c r="A513">
        <v>16044</v>
      </c>
      <c r="B513" t="s">
        <v>12</v>
      </c>
      <c r="C513" t="s">
        <v>13</v>
      </c>
      <c r="D513" t="s">
        <v>345</v>
      </c>
      <c r="E513" s="8">
        <v>41909</v>
      </c>
      <c r="F513" s="9">
        <v>3.3000000000000002E-2</v>
      </c>
      <c r="G513" s="10">
        <v>-1.1000000000000001</v>
      </c>
      <c r="H513" t="s">
        <v>17</v>
      </c>
      <c r="I513" s="11">
        <v>-3300</v>
      </c>
      <c r="J513" s="12">
        <v>100000</v>
      </c>
    </row>
    <row r="514" spans="1:10" x14ac:dyDescent="0.25">
      <c r="A514">
        <v>16045</v>
      </c>
      <c r="B514" t="s">
        <v>12</v>
      </c>
      <c r="C514" t="s">
        <v>13</v>
      </c>
      <c r="D514" t="s">
        <v>346</v>
      </c>
      <c r="E514" s="8">
        <v>41909</v>
      </c>
      <c r="F514" s="9">
        <v>5.5E-2</v>
      </c>
      <c r="G514" s="10">
        <v>-1.1000000000000001</v>
      </c>
      <c r="H514" t="s">
        <v>17</v>
      </c>
      <c r="I514" s="11">
        <v>-5500</v>
      </c>
      <c r="J514" s="12">
        <v>100000</v>
      </c>
    </row>
    <row r="515" spans="1:10" x14ac:dyDescent="0.25">
      <c r="A515">
        <v>16031</v>
      </c>
      <c r="B515" t="s">
        <v>12</v>
      </c>
      <c r="C515" t="s">
        <v>41</v>
      </c>
      <c r="D515" t="s">
        <v>347</v>
      </c>
      <c r="E515" s="8">
        <v>41908</v>
      </c>
      <c r="F515" s="9">
        <v>0.04</v>
      </c>
      <c r="G515" s="10">
        <v>1.3</v>
      </c>
      <c r="H515" t="s">
        <v>15</v>
      </c>
      <c r="I515" s="11">
        <v>5200</v>
      </c>
      <c r="J515" s="12">
        <v>100000</v>
      </c>
    </row>
    <row r="516" spans="1:10" x14ac:dyDescent="0.25">
      <c r="A516">
        <v>16029</v>
      </c>
      <c r="B516" t="s">
        <v>12</v>
      </c>
      <c r="C516" t="s">
        <v>13</v>
      </c>
      <c r="D516" t="s">
        <v>348</v>
      </c>
      <c r="E516" s="8">
        <v>41907</v>
      </c>
      <c r="F516" s="9">
        <v>4.4000000000000004E-2</v>
      </c>
      <c r="G516" s="10">
        <v>-1.1000000000000001</v>
      </c>
      <c r="H516" t="s">
        <v>17</v>
      </c>
      <c r="I516" s="11">
        <v>-4400</v>
      </c>
      <c r="J516" s="12">
        <v>100000</v>
      </c>
    </row>
    <row r="517" spans="1:10" x14ac:dyDescent="0.25">
      <c r="A517">
        <v>16012</v>
      </c>
      <c r="B517" t="s">
        <v>12</v>
      </c>
      <c r="C517" t="s">
        <v>13</v>
      </c>
      <c r="D517" t="s">
        <v>349</v>
      </c>
      <c r="E517" s="8">
        <v>41902</v>
      </c>
      <c r="F517" s="9">
        <v>5.5E-2</v>
      </c>
      <c r="G517" s="10">
        <v>-1.1000000000000001</v>
      </c>
      <c r="H517" t="s">
        <v>15</v>
      </c>
      <c r="I517" s="11">
        <v>5000</v>
      </c>
      <c r="J517" s="12">
        <v>100000</v>
      </c>
    </row>
    <row r="518" spans="1:10" x14ac:dyDescent="0.25">
      <c r="A518">
        <v>16014</v>
      </c>
      <c r="B518" t="s">
        <v>12</v>
      </c>
      <c r="C518" t="s">
        <v>13</v>
      </c>
      <c r="D518" t="s">
        <v>350</v>
      </c>
      <c r="E518" s="8">
        <v>41902</v>
      </c>
      <c r="F518" s="9">
        <v>4.4000000000000004E-2</v>
      </c>
      <c r="G518" s="10">
        <v>-1.1000000000000001</v>
      </c>
      <c r="H518" t="s">
        <v>15</v>
      </c>
      <c r="I518" s="11">
        <v>3999.9999999999995</v>
      </c>
      <c r="J518" s="12">
        <v>100000</v>
      </c>
    </row>
    <row r="519" spans="1:10" x14ac:dyDescent="0.25">
      <c r="A519">
        <v>16015</v>
      </c>
      <c r="B519" t="s">
        <v>12</v>
      </c>
      <c r="C519" t="s">
        <v>13</v>
      </c>
      <c r="D519" t="s">
        <v>351</v>
      </c>
      <c r="E519" s="8">
        <v>41902</v>
      </c>
      <c r="F519" s="9">
        <v>3.3000000000000002E-2</v>
      </c>
      <c r="G519" s="10">
        <v>-1.1000000000000001</v>
      </c>
      <c r="H519" t="s">
        <v>15</v>
      </c>
      <c r="I519" s="11">
        <v>2999.9999999999995</v>
      </c>
      <c r="J519" s="12">
        <v>100000</v>
      </c>
    </row>
    <row r="520" spans="1:10" x14ac:dyDescent="0.25">
      <c r="A520">
        <v>16016</v>
      </c>
      <c r="B520" t="s">
        <v>12</v>
      </c>
      <c r="C520" t="s">
        <v>26</v>
      </c>
      <c r="D520" t="s">
        <v>352</v>
      </c>
      <c r="E520" s="8">
        <v>41902</v>
      </c>
      <c r="F520" s="9">
        <v>4.4000000000000004E-2</v>
      </c>
      <c r="G520" s="10">
        <v>-1.1000000000000001</v>
      </c>
      <c r="H520" t="s">
        <v>15</v>
      </c>
      <c r="I520" s="11">
        <v>3999.9999999999995</v>
      </c>
      <c r="J520" s="12">
        <v>100000</v>
      </c>
    </row>
    <row r="521" spans="1:10" x14ac:dyDescent="0.25">
      <c r="A521">
        <v>16017</v>
      </c>
      <c r="B521" t="s">
        <v>12</v>
      </c>
      <c r="C521" t="s">
        <v>13</v>
      </c>
      <c r="D521" t="s">
        <v>353</v>
      </c>
      <c r="E521" s="8">
        <v>41902</v>
      </c>
      <c r="F521" s="9">
        <v>2.2000000000000002E-2</v>
      </c>
      <c r="G521" s="10">
        <v>-1.1000000000000001</v>
      </c>
      <c r="H521" t="s">
        <v>17</v>
      </c>
      <c r="I521" s="11">
        <v>-2200</v>
      </c>
      <c r="J521" s="12">
        <v>100000</v>
      </c>
    </row>
    <row r="522" spans="1:10" x14ac:dyDescent="0.25">
      <c r="A522">
        <v>16011</v>
      </c>
      <c r="B522" t="s">
        <v>12</v>
      </c>
      <c r="C522" t="s">
        <v>13</v>
      </c>
      <c r="D522" t="s">
        <v>354</v>
      </c>
      <c r="E522" s="8">
        <v>41901</v>
      </c>
      <c r="F522" s="9">
        <v>0</v>
      </c>
      <c r="G522" s="10">
        <v>-1.1000000000000001</v>
      </c>
      <c r="H522" t="s">
        <v>20</v>
      </c>
      <c r="I522" s="11">
        <v>0</v>
      </c>
      <c r="J522" s="12">
        <v>100000</v>
      </c>
    </row>
    <row r="523" spans="1:10" x14ac:dyDescent="0.25">
      <c r="A523">
        <v>16013</v>
      </c>
      <c r="B523" t="s">
        <v>12</v>
      </c>
      <c r="C523" t="s">
        <v>13</v>
      </c>
      <c r="D523" t="s">
        <v>355</v>
      </c>
      <c r="E523" s="8">
        <v>41901</v>
      </c>
      <c r="F523" s="9">
        <v>0.01</v>
      </c>
      <c r="G523" s="10">
        <v>-1.1000000000000001</v>
      </c>
      <c r="H523" t="s">
        <v>15</v>
      </c>
      <c r="I523" s="11">
        <v>909.09090909090901</v>
      </c>
      <c r="J523" s="12">
        <v>100000</v>
      </c>
    </row>
    <row r="524" spans="1:10" x14ac:dyDescent="0.25">
      <c r="A524">
        <v>16018</v>
      </c>
      <c r="B524" t="s">
        <v>12</v>
      </c>
      <c r="C524" t="s">
        <v>13</v>
      </c>
      <c r="D524" t="s">
        <v>356</v>
      </c>
      <c r="E524" s="8">
        <v>41901</v>
      </c>
      <c r="F524" s="9">
        <v>3.3000000000000002E-2</v>
      </c>
      <c r="G524" s="10">
        <v>-1.1000000000000001</v>
      </c>
      <c r="H524" t="s">
        <v>17</v>
      </c>
      <c r="I524" s="11">
        <v>-3300</v>
      </c>
      <c r="J524" s="12">
        <v>100000</v>
      </c>
    </row>
    <row r="525" spans="1:10" x14ac:dyDescent="0.25">
      <c r="A525">
        <v>15997</v>
      </c>
      <c r="B525" t="s">
        <v>12</v>
      </c>
      <c r="C525" t="s">
        <v>13</v>
      </c>
      <c r="D525" t="s">
        <v>357</v>
      </c>
      <c r="E525" s="8">
        <v>41900</v>
      </c>
      <c r="F525" s="9">
        <v>4.4999999999999998E-2</v>
      </c>
      <c r="G525" s="10">
        <v>-1.05</v>
      </c>
      <c r="H525" t="s">
        <v>15</v>
      </c>
      <c r="I525" s="11">
        <v>4285.7142857142853</v>
      </c>
      <c r="J525" s="12">
        <v>100000</v>
      </c>
    </row>
    <row r="526" spans="1:10" x14ac:dyDescent="0.25">
      <c r="A526">
        <v>15987</v>
      </c>
      <c r="B526" t="s">
        <v>12</v>
      </c>
      <c r="C526" t="s">
        <v>13</v>
      </c>
      <c r="D526" t="s">
        <v>358</v>
      </c>
      <c r="E526" s="8">
        <v>41895</v>
      </c>
      <c r="F526" s="9">
        <v>3.3000000000000002E-2</v>
      </c>
      <c r="G526" s="10">
        <v>-1.1000000000000001</v>
      </c>
      <c r="H526" t="s">
        <v>15</v>
      </c>
      <c r="I526" s="11">
        <v>2999.9999999999995</v>
      </c>
      <c r="J526" s="12">
        <v>100000</v>
      </c>
    </row>
    <row r="527" spans="1:10" x14ac:dyDescent="0.25">
      <c r="A527">
        <v>15988</v>
      </c>
      <c r="B527" t="s">
        <v>12</v>
      </c>
      <c r="C527" t="s">
        <v>13</v>
      </c>
      <c r="D527" t="s">
        <v>359</v>
      </c>
      <c r="E527" s="8">
        <v>41895</v>
      </c>
      <c r="F527" s="9">
        <v>5.5E-2</v>
      </c>
      <c r="G527" s="10">
        <v>-1.1000000000000001</v>
      </c>
      <c r="H527" t="s">
        <v>15</v>
      </c>
      <c r="I527" s="11">
        <v>5000</v>
      </c>
      <c r="J527" s="12">
        <v>100000</v>
      </c>
    </row>
    <row r="528" spans="1:10" x14ac:dyDescent="0.25">
      <c r="A528">
        <v>15989</v>
      </c>
      <c r="B528" t="s">
        <v>12</v>
      </c>
      <c r="C528" t="s">
        <v>13</v>
      </c>
      <c r="D528" t="s">
        <v>360</v>
      </c>
      <c r="E528" s="8">
        <v>41895</v>
      </c>
      <c r="F528" s="9">
        <v>2.2000000000000002E-2</v>
      </c>
      <c r="G528" s="10">
        <v>-1.1000000000000001</v>
      </c>
      <c r="H528" t="s">
        <v>15</v>
      </c>
      <c r="I528" s="11">
        <v>1999.9999999999998</v>
      </c>
      <c r="J528" s="12">
        <v>100000</v>
      </c>
    </row>
    <row r="529" spans="1:10" x14ac:dyDescent="0.25">
      <c r="A529">
        <v>15990</v>
      </c>
      <c r="B529" t="s">
        <v>12</v>
      </c>
      <c r="C529" t="s">
        <v>13</v>
      </c>
      <c r="D529" t="s">
        <v>361</v>
      </c>
      <c r="E529" s="8">
        <v>41895</v>
      </c>
      <c r="F529" s="9">
        <v>4.4000000000000004E-2</v>
      </c>
      <c r="G529" s="10">
        <v>-1.1000000000000001</v>
      </c>
      <c r="H529" t="s">
        <v>15</v>
      </c>
      <c r="I529" s="11">
        <v>3999.9999999999995</v>
      </c>
      <c r="J529" s="12">
        <v>100000</v>
      </c>
    </row>
    <row r="530" spans="1:10" x14ac:dyDescent="0.25">
      <c r="A530">
        <v>15991</v>
      </c>
      <c r="B530" t="s">
        <v>12</v>
      </c>
      <c r="C530" t="s">
        <v>13</v>
      </c>
      <c r="D530" t="s">
        <v>362</v>
      </c>
      <c r="E530" s="8">
        <v>41895</v>
      </c>
      <c r="F530" s="9">
        <v>1.1000000000000001E-2</v>
      </c>
      <c r="G530" s="10">
        <v>-1.1000000000000001</v>
      </c>
      <c r="H530" t="s">
        <v>15</v>
      </c>
      <c r="I530" s="11">
        <v>999.99999999999989</v>
      </c>
      <c r="J530" s="12">
        <v>100000</v>
      </c>
    </row>
    <row r="531" spans="1:10" x14ac:dyDescent="0.25">
      <c r="A531">
        <v>15986</v>
      </c>
      <c r="B531" t="s">
        <v>12</v>
      </c>
      <c r="C531" t="s">
        <v>13</v>
      </c>
      <c r="D531" t="s">
        <v>363</v>
      </c>
      <c r="E531" s="8">
        <v>41894</v>
      </c>
      <c r="F531" s="9">
        <v>2.2000000000000002E-2</v>
      </c>
      <c r="G531" s="10">
        <v>-1.1000000000000001</v>
      </c>
      <c r="H531" t="s">
        <v>17</v>
      </c>
      <c r="I531" s="11">
        <v>-2200</v>
      </c>
      <c r="J531" s="12">
        <v>100000</v>
      </c>
    </row>
    <row r="532" spans="1:10" x14ac:dyDescent="0.25">
      <c r="A532">
        <v>15970</v>
      </c>
      <c r="B532" t="s">
        <v>12</v>
      </c>
      <c r="C532" t="s">
        <v>13</v>
      </c>
      <c r="D532" t="s">
        <v>364</v>
      </c>
      <c r="E532" s="8">
        <v>41893</v>
      </c>
      <c r="F532" s="9">
        <v>4.4000000000000004E-2</v>
      </c>
      <c r="G532" s="10">
        <v>-1.1000000000000001</v>
      </c>
      <c r="H532" t="s">
        <v>15</v>
      </c>
      <c r="I532" s="11">
        <v>3999.9999999999995</v>
      </c>
      <c r="J532" s="12">
        <v>100000</v>
      </c>
    </row>
    <row r="533" spans="1:10" x14ac:dyDescent="0.25">
      <c r="A533">
        <v>15957</v>
      </c>
      <c r="B533" t="s">
        <v>12</v>
      </c>
      <c r="C533" t="s">
        <v>13</v>
      </c>
      <c r="D533" t="s">
        <v>365</v>
      </c>
      <c r="E533" s="8">
        <v>41888</v>
      </c>
      <c r="F533" s="9">
        <v>3.3000000000000002E-2</v>
      </c>
      <c r="G533" s="10">
        <v>-1.1000000000000001</v>
      </c>
      <c r="H533" t="s">
        <v>17</v>
      </c>
      <c r="I533" s="11">
        <v>-3300</v>
      </c>
      <c r="J533" s="12">
        <v>100000</v>
      </c>
    </row>
    <row r="534" spans="1:10" x14ac:dyDescent="0.25">
      <c r="A534">
        <v>15960</v>
      </c>
      <c r="B534" t="s">
        <v>12</v>
      </c>
      <c r="C534" t="s">
        <v>13</v>
      </c>
      <c r="D534" t="s">
        <v>366</v>
      </c>
      <c r="E534" s="8">
        <v>41888</v>
      </c>
      <c r="F534" s="9">
        <v>1.1000000000000001E-2</v>
      </c>
      <c r="G534" s="10">
        <v>-1.1000000000000001</v>
      </c>
      <c r="H534" t="s">
        <v>15</v>
      </c>
      <c r="I534" s="11">
        <v>999.99999999999989</v>
      </c>
      <c r="J534" s="12">
        <v>100000</v>
      </c>
    </row>
    <row r="535" spans="1:10" x14ac:dyDescent="0.25">
      <c r="A535">
        <v>15959</v>
      </c>
      <c r="B535" t="s">
        <v>12</v>
      </c>
      <c r="C535" t="s">
        <v>13</v>
      </c>
      <c r="D535" t="s">
        <v>367</v>
      </c>
      <c r="E535" s="8">
        <v>41888</v>
      </c>
      <c r="F535" s="9">
        <v>3.3000000000000002E-2</v>
      </c>
      <c r="G535" s="10">
        <v>-1.1000000000000001</v>
      </c>
      <c r="H535" t="s">
        <v>17</v>
      </c>
      <c r="I535" s="11">
        <v>-3300</v>
      </c>
      <c r="J535" s="12">
        <v>100000</v>
      </c>
    </row>
    <row r="536" spans="1:10" x14ac:dyDescent="0.25">
      <c r="A536">
        <v>15961</v>
      </c>
      <c r="B536" t="s">
        <v>12</v>
      </c>
      <c r="C536" t="s">
        <v>13</v>
      </c>
      <c r="D536" t="s">
        <v>368</v>
      </c>
      <c r="E536" s="8">
        <v>41888</v>
      </c>
      <c r="F536" s="9">
        <v>3.3000000000000002E-2</v>
      </c>
      <c r="G536" s="10">
        <v>-1.1000000000000001</v>
      </c>
      <c r="H536" t="s">
        <v>15</v>
      </c>
      <c r="I536" s="11">
        <v>2999.9999999999995</v>
      </c>
      <c r="J536" s="12">
        <v>100000</v>
      </c>
    </row>
    <row r="537" spans="1:10" x14ac:dyDescent="0.25">
      <c r="A537">
        <v>15962</v>
      </c>
      <c r="B537" t="s">
        <v>12</v>
      </c>
      <c r="C537" t="s">
        <v>13</v>
      </c>
      <c r="D537" t="s">
        <v>331</v>
      </c>
      <c r="E537" s="8">
        <v>41888</v>
      </c>
      <c r="F537" s="9">
        <v>2.2000000000000002E-2</v>
      </c>
      <c r="G537" s="10">
        <v>-1.1000000000000001</v>
      </c>
      <c r="H537" t="s">
        <v>17</v>
      </c>
      <c r="I537" s="11">
        <v>-2200</v>
      </c>
      <c r="J537" s="12">
        <v>100000</v>
      </c>
    </row>
    <row r="538" spans="1:10" x14ac:dyDescent="0.25">
      <c r="A538">
        <v>15963</v>
      </c>
      <c r="B538" t="s">
        <v>12</v>
      </c>
      <c r="C538" t="s">
        <v>13</v>
      </c>
      <c r="D538" t="s">
        <v>369</v>
      </c>
      <c r="E538" s="8">
        <v>41888</v>
      </c>
      <c r="F538" s="9">
        <v>5.5E-2</v>
      </c>
      <c r="G538" s="10">
        <v>-1.1000000000000001</v>
      </c>
      <c r="H538" t="s">
        <v>17</v>
      </c>
      <c r="I538" s="11">
        <v>-5500</v>
      </c>
      <c r="J538" s="12">
        <v>100000</v>
      </c>
    </row>
    <row r="539" spans="1:10" x14ac:dyDescent="0.25">
      <c r="A539">
        <v>15947</v>
      </c>
      <c r="B539" t="s">
        <v>12</v>
      </c>
      <c r="C539" t="s">
        <v>13</v>
      </c>
      <c r="D539" t="s">
        <v>370</v>
      </c>
      <c r="E539" s="8">
        <v>41886</v>
      </c>
      <c r="F539" s="9">
        <v>4.4999999999999998E-2</v>
      </c>
      <c r="G539" s="10">
        <v>-1.04</v>
      </c>
      <c r="H539" t="s">
        <v>17</v>
      </c>
      <c r="I539" s="11">
        <v>-4500</v>
      </c>
      <c r="J539" s="12">
        <v>100000</v>
      </c>
    </row>
    <row r="540" spans="1:10" x14ac:dyDescent="0.25">
      <c r="A540">
        <v>15943</v>
      </c>
      <c r="B540" t="s">
        <v>12</v>
      </c>
      <c r="C540" t="s">
        <v>13</v>
      </c>
      <c r="D540" t="s">
        <v>371</v>
      </c>
      <c r="E540" s="8">
        <v>41882</v>
      </c>
      <c r="F540" s="9">
        <v>4.4000000000000004E-2</v>
      </c>
      <c r="G540" s="10">
        <v>-1.1000000000000001</v>
      </c>
      <c r="H540" t="s">
        <v>17</v>
      </c>
      <c r="I540" s="11">
        <v>-4400</v>
      </c>
      <c r="J540" s="12">
        <v>100000</v>
      </c>
    </row>
    <row r="541" spans="1:10" x14ac:dyDescent="0.25">
      <c r="A541">
        <v>15937</v>
      </c>
      <c r="B541" t="s">
        <v>12</v>
      </c>
      <c r="C541" t="s">
        <v>13</v>
      </c>
      <c r="D541" t="s">
        <v>372</v>
      </c>
      <c r="E541" s="8">
        <v>41881</v>
      </c>
      <c r="F541" s="9">
        <v>5.5E-2</v>
      </c>
      <c r="G541" s="10">
        <v>-1.1000000000000001</v>
      </c>
      <c r="H541" t="s">
        <v>15</v>
      </c>
      <c r="I541" s="11">
        <v>5000</v>
      </c>
      <c r="J541" s="12">
        <v>100000</v>
      </c>
    </row>
    <row r="542" spans="1:10" x14ac:dyDescent="0.25">
      <c r="A542">
        <v>15938</v>
      </c>
      <c r="B542" t="s">
        <v>12</v>
      </c>
      <c r="C542" t="s">
        <v>29</v>
      </c>
      <c r="D542" t="s">
        <v>373</v>
      </c>
      <c r="E542" s="8">
        <v>41881</v>
      </c>
      <c r="F542" s="9">
        <v>1.1000000000000001E-2</v>
      </c>
      <c r="G542" s="10">
        <v>-1.1000000000000001</v>
      </c>
      <c r="H542" t="s">
        <v>17</v>
      </c>
      <c r="I542" s="11">
        <v>-1100</v>
      </c>
      <c r="J542" s="12">
        <v>100000</v>
      </c>
    </row>
    <row r="543" spans="1:10" x14ac:dyDescent="0.25">
      <c r="A543">
        <v>15939</v>
      </c>
      <c r="B543" t="s">
        <v>12</v>
      </c>
      <c r="C543" t="s">
        <v>13</v>
      </c>
      <c r="D543" t="s">
        <v>374</v>
      </c>
      <c r="E543" s="8">
        <v>41881</v>
      </c>
      <c r="F543" s="9">
        <v>3.3000000000000002E-2</v>
      </c>
      <c r="G543" s="10">
        <v>-1.1000000000000001</v>
      </c>
      <c r="H543" t="s">
        <v>17</v>
      </c>
      <c r="I543" s="11">
        <v>-3300</v>
      </c>
      <c r="J543" s="12">
        <v>100000</v>
      </c>
    </row>
    <row r="544" spans="1:10" x14ac:dyDescent="0.25">
      <c r="A544">
        <v>15940</v>
      </c>
      <c r="B544" t="s">
        <v>12</v>
      </c>
      <c r="C544" t="s">
        <v>13</v>
      </c>
      <c r="D544" t="s">
        <v>375</v>
      </c>
      <c r="E544" s="8">
        <v>41881</v>
      </c>
      <c r="F544" s="9">
        <v>3.3000000000000002E-2</v>
      </c>
      <c r="G544" s="10">
        <v>-1.1000000000000001</v>
      </c>
      <c r="H544" t="s">
        <v>17</v>
      </c>
      <c r="I544" s="11">
        <v>-3300</v>
      </c>
      <c r="J544" s="12">
        <v>100000</v>
      </c>
    </row>
    <row r="545" spans="1:10" x14ac:dyDescent="0.25">
      <c r="A545">
        <v>15941</v>
      </c>
      <c r="B545" t="s">
        <v>12</v>
      </c>
      <c r="C545" t="s">
        <v>13</v>
      </c>
      <c r="D545" t="s">
        <v>376</v>
      </c>
      <c r="E545" s="8">
        <v>41881</v>
      </c>
      <c r="F545" s="9">
        <v>0</v>
      </c>
      <c r="G545" s="10">
        <v>-1.1000000000000001</v>
      </c>
      <c r="H545" t="s">
        <v>20</v>
      </c>
      <c r="I545" s="11">
        <v>0</v>
      </c>
      <c r="J545" s="12">
        <v>100000</v>
      </c>
    </row>
    <row r="546" spans="1:10" x14ac:dyDescent="0.25">
      <c r="A546">
        <v>15936</v>
      </c>
      <c r="B546" t="s">
        <v>12</v>
      </c>
      <c r="C546" t="s">
        <v>13</v>
      </c>
      <c r="D546" t="s">
        <v>377</v>
      </c>
      <c r="E546" s="8">
        <v>41880</v>
      </c>
      <c r="F546" s="9">
        <v>4.4000000000000004E-2</v>
      </c>
      <c r="G546" s="10">
        <v>-1.1000000000000001</v>
      </c>
      <c r="H546" t="s">
        <v>15</v>
      </c>
      <c r="I546" s="11">
        <v>3999.9999999999995</v>
      </c>
      <c r="J546" s="12">
        <v>100000</v>
      </c>
    </row>
    <row r="547" spans="1:10" x14ac:dyDescent="0.25">
      <c r="A547">
        <v>15928</v>
      </c>
      <c r="B547" t="s">
        <v>12</v>
      </c>
      <c r="C547" t="s">
        <v>13</v>
      </c>
      <c r="D547" t="s">
        <v>378</v>
      </c>
      <c r="E547" s="8">
        <v>41879</v>
      </c>
      <c r="F547" s="9">
        <v>3.3000000000000002E-2</v>
      </c>
      <c r="G547" s="10">
        <v>-1.1000000000000001</v>
      </c>
      <c r="H547" t="s">
        <v>17</v>
      </c>
      <c r="I547" s="11">
        <v>-3300</v>
      </c>
      <c r="J547" s="12">
        <v>100000</v>
      </c>
    </row>
    <row r="548" spans="1:10" x14ac:dyDescent="0.25">
      <c r="A548">
        <v>15929</v>
      </c>
      <c r="B548" t="s">
        <v>12</v>
      </c>
      <c r="C548" t="s">
        <v>13</v>
      </c>
      <c r="D548" t="s">
        <v>379</v>
      </c>
      <c r="E548" s="8">
        <v>41879</v>
      </c>
      <c r="F548" s="9">
        <v>4.4000000000000004E-2</v>
      </c>
      <c r="G548" s="10">
        <v>-1.1000000000000001</v>
      </c>
      <c r="H548" t="s">
        <v>15</v>
      </c>
      <c r="I548" s="11">
        <v>3999.9999999999995</v>
      </c>
      <c r="J548" s="12">
        <v>100000</v>
      </c>
    </row>
    <row r="549" spans="1:10" x14ac:dyDescent="0.25">
      <c r="A549">
        <v>15930</v>
      </c>
      <c r="B549" t="s">
        <v>12</v>
      </c>
      <c r="C549" t="s">
        <v>29</v>
      </c>
      <c r="D549" t="s">
        <v>380</v>
      </c>
      <c r="E549" s="8">
        <v>41879</v>
      </c>
      <c r="F549" s="9">
        <v>1.1000000000000001E-2</v>
      </c>
      <c r="G549" s="10">
        <v>-1.1000000000000001</v>
      </c>
      <c r="H549" t="s">
        <v>15</v>
      </c>
      <c r="I549" s="11">
        <v>999.99999999999989</v>
      </c>
      <c r="J549" s="12">
        <v>100000</v>
      </c>
    </row>
    <row r="550" spans="1:10" ht="21" x14ac:dyDescent="0.25">
      <c r="A550" s="44" t="s">
        <v>206</v>
      </c>
      <c r="B550" s="44"/>
      <c r="C550" s="44"/>
      <c r="D550" s="44"/>
      <c r="E550" s="44"/>
      <c r="F550" s="44"/>
      <c r="G550" s="44"/>
      <c r="H550" s="44"/>
      <c r="I550" s="44"/>
      <c r="J550" s="12">
        <v>100000</v>
      </c>
    </row>
    <row r="551" spans="1:10" ht="21" x14ac:dyDescent="0.25">
      <c r="A551" s="41" t="s">
        <v>10</v>
      </c>
      <c r="B551" s="42"/>
      <c r="C551" s="13">
        <f>SUM(I552:I740)</f>
        <v>40157.427696125465</v>
      </c>
      <c r="D551" s="43" t="s">
        <v>11</v>
      </c>
      <c r="E551" s="43"/>
      <c r="F551" s="43"/>
      <c r="G551" s="43"/>
      <c r="H551" s="43"/>
      <c r="I551" s="14">
        <f>C551/J401</f>
        <v>0.40157427696125464</v>
      </c>
      <c r="J551" s="12">
        <v>100000</v>
      </c>
    </row>
    <row r="552" spans="1:10" x14ac:dyDescent="0.25">
      <c r="A552">
        <v>15367</v>
      </c>
      <c r="B552" t="s">
        <v>12</v>
      </c>
      <c r="C552" t="s">
        <v>13</v>
      </c>
      <c r="D552" t="s">
        <v>381</v>
      </c>
      <c r="E552" s="8">
        <v>41645</v>
      </c>
      <c r="F552" s="9">
        <v>5.5E-2</v>
      </c>
      <c r="G552" s="10">
        <v>-1.1000000000000001</v>
      </c>
      <c r="H552" t="s">
        <v>15</v>
      </c>
      <c r="I552" s="11">
        <v>5000</v>
      </c>
      <c r="J552" s="12">
        <v>100000</v>
      </c>
    </row>
    <row r="553" spans="1:10" x14ac:dyDescent="0.25">
      <c r="A553">
        <v>15368</v>
      </c>
      <c r="B553" t="s">
        <v>12</v>
      </c>
      <c r="C553" t="s">
        <v>13</v>
      </c>
      <c r="D553" t="s">
        <v>382</v>
      </c>
      <c r="E553" s="8">
        <v>41644</v>
      </c>
      <c r="F553" s="9">
        <v>2.75E-2</v>
      </c>
      <c r="G553" s="10">
        <v>-1.1000000000000001</v>
      </c>
      <c r="H553" t="s">
        <v>15</v>
      </c>
      <c r="I553" s="11">
        <v>2500</v>
      </c>
      <c r="J553" s="12">
        <v>100000</v>
      </c>
    </row>
    <row r="554" spans="1:10" x14ac:dyDescent="0.25">
      <c r="A554">
        <v>15350</v>
      </c>
      <c r="B554" t="s">
        <v>12</v>
      </c>
      <c r="C554" t="s">
        <v>13</v>
      </c>
      <c r="D554" t="s">
        <v>383</v>
      </c>
      <c r="E554" s="8">
        <v>41642</v>
      </c>
      <c r="F554" s="9">
        <v>4.4000000000000004E-2</v>
      </c>
      <c r="G554" s="10">
        <v>-1.1000000000000001</v>
      </c>
      <c r="H554" t="s">
        <v>17</v>
      </c>
      <c r="I554" s="11">
        <v>-4400</v>
      </c>
      <c r="J554" s="12">
        <v>100000</v>
      </c>
    </row>
    <row r="555" spans="1:10" x14ac:dyDescent="0.25">
      <c r="A555">
        <v>15351</v>
      </c>
      <c r="B555" t="s">
        <v>12</v>
      </c>
      <c r="C555" t="s">
        <v>13</v>
      </c>
      <c r="D555" t="s">
        <v>384</v>
      </c>
      <c r="E555" s="8">
        <v>41642</v>
      </c>
      <c r="F555" s="9">
        <v>5.5E-2</v>
      </c>
      <c r="G555" s="10">
        <v>-1.1000000000000001</v>
      </c>
      <c r="H555" t="s">
        <v>17</v>
      </c>
      <c r="I555" s="11">
        <v>-5500</v>
      </c>
      <c r="J555" s="12">
        <v>100000</v>
      </c>
    </row>
    <row r="556" spans="1:10" x14ac:dyDescent="0.25">
      <c r="A556">
        <v>15352</v>
      </c>
      <c r="B556" t="s">
        <v>12</v>
      </c>
      <c r="C556" t="s">
        <v>13</v>
      </c>
      <c r="D556" t="s">
        <v>385</v>
      </c>
      <c r="E556" s="8">
        <v>41642</v>
      </c>
      <c r="F556" s="9">
        <v>4.4000000000000004E-2</v>
      </c>
      <c r="G556" s="10">
        <v>-1.1000000000000001</v>
      </c>
      <c r="H556" t="s">
        <v>17</v>
      </c>
      <c r="I556" s="11">
        <v>-4400</v>
      </c>
      <c r="J556" s="12">
        <v>100000</v>
      </c>
    </row>
    <row r="557" spans="1:10" x14ac:dyDescent="0.25">
      <c r="A557">
        <v>15353</v>
      </c>
      <c r="B557" t="s">
        <v>12</v>
      </c>
      <c r="C557" t="s">
        <v>13</v>
      </c>
      <c r="D557" t="s">
        <v>386</v>
      </c>
      <c r="E557" s="8">
        <v>41642</v>
      </c>
      <c r="F557" s="9">
        <v>3.3000000000000002E-2</v>
      </c>
      <c r="G557" s="10">
        <v>-1.1000000000000001</v>
      </c>
      <c r="H557" t="s">
        <v>17</v>
      </c>
      <c r="I557" s="11">
        <v>-3300</v>
      </c>
      <c r="J557" s="12">
        <v>100000</v>
      </c>
    </row>
    <row r="558" spans="1:10" x14ac:dyDescent="0.25">
      <c r="A558">
        <v>15348</v>
      </c>
      <c r="B558" t="s">
        <v>12</v>
      </c>
      <c r="C558" t="s">
        <v>13</v>
      </c>
      <c r="D558" t="s">
        <v>387</v>
      </c>
      <c r="E558" s="8">
        <v>41641</v>
      </c>
      <c r="F558" s="9">
        <v>2.2000000000000002E-2</v>
      </c>
      <c r="G558" s="10">
        <v>-1.1000000000000001</v>
      </c>
      <c r="H558" t="s">
        <v>15</v>
      </c>
      <c r="I558" s="11">
        <v>1999.9999999999998</v>
      </c>
      <c r="J558" s="12">
        <v>100000</v>
      </c>
    </row>
    <row r="559" spans="1:10" x14ac:dyDescent="0.25">
      <c r="A559">
        <v>15349</v>
      </c>
      <c r="B559" t="s">
        <v>12</v>
      </c>
      <c r="C559" t="s">
        <v>13</v>
      </c>
      <c r="D559" t="s">
        <v>388</v>
      </c>
      <c r="E559" s="8">
        <v>41641</v>
      </c>
      <c r="F559" s="9">
        <v>4.4000000000000004E-2</v>
      </c>
      <c r="G559" s="10">
        <v>-1.1000000000000001</v>
      </c>
      <c r="H559" t="s">
        <v>17</v>
      </c>
      <c r="I559" s="11">
        <v>-4400</v>
      </c>
      <c r="J559" s="12">
        <v>100000</v>
      </c>
    </row>
    <row r="560" spans="1:10" x14ac:dyDescent="0.25">
      <c r="A560">
        <v>15325</v>
      </c>
      <c r="B560" t="s">
        <v>12</v>
      </c>
      <c r="C560" t="s">
        <v>13</v>
      </c>
      <c r="D560" t="s">
        <v>389</v>
      </c>
      <c r="E560" s="8">
        <v>41640</v>
      </c>
      <c r="F560" s="9">
        <v>5.5E-2</v>
      </c>
      <c r="G560" s="10">
        <v>-1.03</v>
      </c>
      <c r="H560" t="s">
        <v>15</v>
      </c>
      <c r="I560" s="11">
        <v>5339.8058252427181</v>
      </c>
      <c r="J560" s="12">
        <v>100000</v>
      </c>
    </row>
    <row r="561" spans="1:10" x14ac:dyDescent="0.25">
      <c r="A561">
        <v>15326</v>
      </c>
      <c r="B561" t="s">
        <v>12</v>
      </c>
      <c r="C561" t="s">
        <v>13</v>
      </c>
      <c r="D561" t="s">
        <v>390</v>
      </c>
      <c r="E561" s="8">
        <v>41640</v>
      </c>
      <c r="F561" s="9">
        <v>1.1000000000000001E-2</v>
      </c>
      <c r="G561" s="10">
        <v>-1.1000000000000001</v>
      </c>
      <c r="H561" t="s">
        <v>17</v>
      </c>
      <c r="I561" s="11">
        <v>-1100</v>
      </c>
      <c r="J561" s="12">
        <v>100000</v>
      </c>
    </row>
    <row r="562" spans="1:10" x14ac:dyDescent="0.25">
      <c r="A562">
        <v>15327</v>
      </c>
      <c r="B562" t="s">
        <v>12</v>
      </c>
      <c r="C562" t="s">
        <v>13</v>
      </c>
      <c r="D562" t="s">
        <v>391</v>
      </c>
      <c r="E562" s="8">
        <v>41640</v>
      </c>
      <c r="F562" s="9">
        <v>2.2000000000000002E-2</v>
      </c>
      <c r="G562" s="10">
        <v>-1.1000000000000001</v>
      </c>
      <c r="H562" t="s">
        <v>17</v>
      </c>
      <c r="I562" s="11">
        <v>-2200</v>
      </c>
      <c r="J562" s="12">
        <v>100000</v>
      </c>
    </row>
    <row r="563" spans="1:10" x14ac:dyDescent="0.25">
      <c r="A563">
        <v>15328</v>
      </c>
      <c r="B563" t="s">
        <v>12</v>
      </c>
      <c r="C563" t="s">
        <v>13</v>
      </c>
      <c r="D563" t="s">
        <v>392</v>
      </c>
      <c r="E563" s="8">
        <v>41640</v>
      </c>
      <c r="F563" s="9">
        <v>4.4000000000000004E-2</v>
      </c>
      <c r="G563" s="10">
        <v>-1.1000000000000001</v>
      </c>
      <c r="H563" t="s">
        <v>17</v>
      </c>
      <c r="I563" s="11">
        <v>-4400</v>
      </c>
      <c r="J563" s="12">
        <v>100000</v>
      </c>
    </row>
    <row r="564" spans="1:10" x14ac:dyDescent="0.25">
      <c r="A564">
        <v>15329</v>
      </c>
      <c r="B564" t="s">
        <v>12</v>
      </c>
      <c r="C564" t="s">
        <v>13</v>
      </c>
      <c r="D564" t="s">
        <v>393</v>
      </c>
      <c r="E564" s="8">
        <v>41640</v>
      </c>
      <c r="F564" s="9">
        <v>1.1000000000000001E-2</v>
      </c>
      <c r="G564" s="10">
        <v>-1.1000000000000001</v>
      </c>
      <c r="H564" t="s">
        <v>17</v>
      </c>
      <c r="I564" s="11">
        <v>-1100</v>
      </c>
      <c r="J564" s="12">
        <v>100000</v>
      </c>
    </row>
    <row r="565" spans="1:10" x14ac:dyDescent="0.25">
      <c r="A565">
        <v>15330</v>
      </c>
      <c r="B565" t="s">
        <v>12</v>
      </c>
      <c r="C565" t="s">
        <v>13</v>
      </c>
      <c r="D565" t="s">
        <v>394</v>
      </c>
      <c r="E565" s="8">
        <v>41640</v>
      </c>
      <c r="F565" s="9">
        <v>0.04</v>
      </c>
      <c r="G565" s="10">
        <v>-1.2</v>
      </c>
      <c r="H565" t="s">
        <v>15</v>
      </c>
      <c r="I565" s="11">
        <v>3333.3333333333335</v>
      </c>
      <c r="J565" s="12">
        <v>100000</v>
      </c>
    </row>
    <row r="566" spans="1:10" x14ac:dyDescent="0.25">
      <c r="A566">
        <v>15331</v>
      </c>
      <c r="B566" t="s">
        <v>12</v>
      </c>
      <c r="C566" t="s">
        <v>13</v>
      </c>
      <c r="D566" t="s">
        <v>395</v>
      </c>
      <c r="E566" s="8">
        <v>41640</v>
      </c>
      <c r="F566" s="9">
        <v>3.3000000000000002E-2</v>
      </c>
      <c r="G566" s="10">
        <v>-1.1000000000000001</v>
      </c>
      <c r="H566" t="s">
        <v>17</v>
      </c>
      <c r="I566" s="11">
        <v>-3300</v>
      </c>
      <c r="J566" s="12">
        <v>100000</v>
      </c>
    </row>
    <row r="567" spans="1:10" x14ac:dyDescent="0.25">
      <c r="A567">
        <v>15332</v>
      </c>
      <c r="B567" t="s">
        <v>12</v>
      </c>
      <c r="C567" t="s">
        <v>13</v>
      </c>
      <c r="D567" t="s">
        <v>396</v>
      </c>
      <c r="E567" s="8">
        <v>41640</v>
      </c>
      <c r="F567" s="9">
        <v>0.03</v>
      </c>
      <c r="G567" s="10">
        <v>1</v>
      </c>
      <c r="H567" t="s">
        <v>15</v>
      </c>
      <c r="I567" s="11">
        <f>F567*J417</f>
        <v>3000</v>
      </c>
      <c r="J567" s="12">
        <v>100000</v>
      </c>
    </row>
    <row r="568" spans="1:10" x14ac:dyDescent="0.25">
      <c r="A568">
        <v>15333</v>
      </c>
      <c r="B568" t="s">
        <v>12</v>
      </c>
      <c r="C568" t="s">
        <v>13</v>
      </c>
      <c r="D568" t="s">
        <v>397</v>
      </c>
      <c r="E568" s="8">
        <v>41640</v>
      </c>
      <c r="F568" s="9">
        <v>3.3000000000000002E-2</v>
      </c>
      <c r="G568" s="10">
        <v>-1.1000000000000001</v>
      </c>
      <c r="H568" t="s">
        <v>15</v>
      </c>
      <c r="I568" s="11">
        <v>2999.9999999999995</v>
      </c>
      <c r="J568" s="12">
        <v>100000</v>
      </c>
    </row>
    <row r="569" spans="1:10" x14ac:dyDescent="0.25">
      <c r="A569">
        <v>15334</v>
      </c>
      <c r="B569" t="s">
        <v>12</v>
      </c>
      <c r="C569" t="s">
        <v>13</v>
      </c>
      <c r="D569" t="s">
        <v>398</v>
      </c>
      <c r="E569" s="8">
        <v>41640</v>
      </c>
      <c r="F569" s="9">
        <v>5.5E-2</v>
      </c>
      <c r="G569" s="10">
        <v>-1.1000000000000001</v>
      </c>
      <c r="H569" t="s">
        <v>15</v>
      </c>
      <c r="I569" s="11">
        <v>5000</v>
      </c>
      <c r="J569" s="12">
        <v>100000</v>
      </c>
    </row>
    <row r="570" spans="1:10" x14ac:dyDescent="0.25">
      <c r="A570">
        <v>15302</v>
      </c>
      <c r="B570" t="s">
        <v>12</v>
      </c>
      <c r="C570" t="s">
        <v>29</v>
      </c>
      <c r="D570" t="s">
        <v>399</v>
      </c>
      <c r="E570" s="8">
        <v>41636</v>
      </c>
      <c r="F570" s="9">
        <v>1.1000000000000001E-2</v>
      </c>
      <c r="G570" s="10">
        <v>-1.1000000000000001</v>
      </c>
      <c r="H570" t="s">
        <v>15</v>
      </c>
      <c r="I570" s="11">
        <v>999.99999999999989</v>
      </c>
      <c r="J570" s="12">
        <v>100000</v>
      </c>
    </row>
    <row r="571" spans="1:10" x14ac:dyDescent="0.25">
      <c r="A571">
        <v>15303</v>
      </c>
      <c r="B571" t="s">
        <v>12</v>
      </c>
      <c r="C571" t="s">
        <v>13</v>
      </c>
      <c r="D571" t="s">
        <v>400</v>
      </c>
      <c r="E571" s="8">
        <v>41636</v>
      </c>
      <c r="F571" s="9">
        <v>4.4000000000000004E-2</v>
      </c>
      <c r="G571" s="10">
        <v>-1.1000000000000001</v>
      </c>
      <c r="H571" t="s">
        <v>17</v>
      </c>
      <c r="I571" s="11">
        <v>-4400</v>
      </c>
      <c r="J571" s="12">
        <v>100000</v>
      </c>
    </row>
    <row r="572" spans="1:10" x14ac:dyDescent="0.25">
      <c r="A572">
        <v>15304</v>
      </c>
      <c r="B572" t="s">
        <v>12</v>
      </c>
      <c r="C572" t="s">
        <v>13</v>
      </c>
      <c r="D572" t="s">
        <v>401</v>
      </c>
      <c r="E572" s="8">
        <v>41636</v>
      </c>
      <c r="F572" s="9">
        <v>2.2000000000000002E-2</v>
      </c>
      <c r="G572" s="10">
        <v>-1.1000000000000001</v>
      </c>
      <c r="H572" t="s">
        <v>15</v>
      </c>
      <c r="I572" s="11">
        <v>1999.9999999999998</v>
      </c>
      <c r="J572" s="12">
        <v>100000</v>
      </c>
    </row>
    <row r="573" spans="1:10" x14ac:dyDescent="0.25">
      <c r="A573">
        <v>15287</v>
      </c>
      <c r="B573" t="s">
        <v>12</v>
      </c>
      <c r="C573" t="s">
        <v>41</v>
      </c>
      <c r="D573" t="s">
        <v>402</v>
      </c>
      <c r="E573" s="8">
        <v>41635</v>
      </c>
      <c r="F573" s="9">
        <v>3.5000000000000003E-2</v>
      </c>
      <c r="G573" s="10">
        <v>1.25</v>
      </c>
      <c r="H573" t="s">
        <v>17</v>
      </c>
      <c r="I573" s="12">
        <v>-3500.0000000000005</v>
      </c>
      <c r="J573" s="12">
        <v>100000</v>
      </c>
    </row>
    <row r="574" spans="1:10" x14ac:dyDescent="0.25">
      <c r="A574">
        <v>15288</v>
      </c>
      <c r="B574" t="s">
        <v>12</v>
      </c>
      <c r="C574" t="s">
        <v>13</v>
      </c>
      <c r="D574" t="s">
        <v>403</v>
      </c>
      <c r="E574" s="8">
        <v>41635</v>
      </c>
      <c r="F574" s="9">
        <v>5.5E-2</v>
      </c>
      <c r="G574" s="10">
        <v>-1.1000000000000001</v>
      </c>
      <c r="H574" t="s">
        <v>15</v>
      </c>
      <c r="I574" s="11">
        <v>5000</v>
      </c>
      <c r="J574" s="12">
        <v>100000</v>
      </c>
    </row>
    <row r="575" spans="1:10" x14ac:dyDescent="0.25">
      <c r="A575">
        <v>15290</v>
      </c>
      <c r="B575" t="s">
        <v>12</v>
      </c>
      <c r="C575" t="s">
        <v>13</v>
      </c>
      <c r="D575" t="s">
        <v>404</v>
      </c>
      <c r="E575" s="8">
        <v>41635</v>
      </c>
      <c r="F575" s="9">
        <v>1.1000000000000001E-2</v>
      </c>
      <c r="G575" s="10">
        <v>-1.1000000000000001</v>
      </c>
      <c r="H575" t="s">
        <v>15</v>
      </c>
      <c r="I575" s="11">
        <v>999.99999999999989</v>
      </c>
      <c r="J575" s="12">
        <v>100000</v>
      </c>
    </row>
    <row r="576" spans="1:10" x14ac:dyDescent="0.25">
      <c r="A576">
        <v>15285</v>
      </c>
      <c r="B576" t="s">
        <v>12</v>
      </c>
      <c r="C576" t="s">
        <v>13</v>
      </c>
      <c r="D576" t="s">
        <v>405</v>
      </c>
      <c r="E576" s="8">
        <v>41634</v>
      </c>
      <c r="F576" s="9">
        <v>3.3000000000000002E-2</v>
      </c>
      <c r="G576" s="10">
        <v>-1.1000000000000001</v>
      </c>
      <c r="H576" t="s">
        <v>15</v>
      </c>
      <c r="I576" s="11">
        <v>2999.9999999999995</v>
      </c>
      <c r="J576" s="12">
        <v>100000</v>
      </c>
    </row>
    <row r="577" spans="1:10" x14ac:dyDescent="0.25">
      <c r="A577">
        <v>15286</v>
      </c>
      <c r="B577" t="s">
        <v>12</v>
      </c>
      <c r="C577" t="s">
        <v>13</v>
      </c>
      <c r="D577" t="s">
        <v>406</v>
      </c>
      <c r="E577" s="8">
        <v>41634</v>
      </c>
      <c r="F577" s="9">
        <v>5.5E-2</v>
      </c>
      <c r="G577" s="10">
        <v>-1.1000000000000001</v>
      </c>
      <c r="H577" t="s">
        <v>15</v>
      </c>
      <c r="I577" s="11">
        <v>5000</v>
      </c>
      <c r="J577" s="12">
        <v>100000</v>
      </c>
    </row>
    <row r="578" spans="1:10" x14ac:dyDescent="0.25">
      <c r="A578">
        <v>15274</v>
      </c>
      <c r="B578" t="s">
        <v>12</v>
      </c>
      <c r="C578" t="s">
        <v>13</v>
      </c>
      <c r="D578" t="s">
        <v>407</v>
      </c>
      <c r="E578" s="8">
        <v>41632</v>
      </c>
      <c r="F578" s="9">
        <v>5.5E-2</v>
      </c>
      <c r="G578" s="10">
        <v>-1.1000000000000001</v>
      </c>
      <c r="H578" t="s">
        <v>15</v>
      </c>
      <c r="I578" s="11">
        <v>5000</v>
      </c>
      <c r="J578" s="12">
        <v>100000</v>
      </c>
    </row>
    <row r="579" spans="1:10" x14ac:dyDescent="0.25">
      <c r="A579">
        <v>15272</v>
      </c>
      <c r="B579" t="s">
        <v>12</v>
      </c>
      <c r="C579" t="s">
        <v>13</v>
      </c>
      <c r="D579" t="s">
        <v>408</v>
      </c>
      <c r="E579" s="8">
        <v>41631</v>
      </c>
      <c r="F579" s="9">
        <v>4.4999999999999998E-2</v>
      </c>
      <c r="G579" s="10">
        <v>-1.1000000000000001</v>
      </c>
      <c r="H579" t="s">
        <v>17</v>
      </c>
      <c r="I579" s="11">
        <v>-4500</v>
      </c>
      <c r="J579" s="12">
        <v>100000</v>
      </c>
    </row>
    <row r="580" spans="1:10" x14ac:dyDescent="0.25">
      <c r="A580">
        <v>15273</v>
      </c>
      <c r="B580" t="s">
        <v>12</v>
      </c>
      <c r="C580" t="s">
        <v>41</v>
      </c>
      <c r="D580" t="s">
        <v>409</v>
      </c>
      <c r="E580" s="8">
        <v>41631</v>
      </c>
      <c r="F580" s="9">
        <v>0.01</v>
      </c>
      <c r="G580" s="10">
        <v>4.5999999999999996</v>
      </c>
      <c r="H580" t="s">
        <v>17</v>
      </c>
      <c r="I580" s="12">
        <v>-1000</v>
      </c>
      <c r="J580" s="12">
        <v>100000</v>
      </c>
    </row>
    <row r="581" spans="1:10" x14ac:dyDescent="0.25">
      <c r="A581">
        <v>15257</v>
      </c>
      <c r="B581" t="s">
        <v>12</v>
      </c>
      <c r="C581" t="s">
        <v>13</v>
      </c>
      <c r="D581" t="s">
        <v>410</v>
      </c>
      <c r="E581" s="8">
        <v>41629</v>
      </c>
      <c r="F581" s="9">
        <v>1.1000000000000001E-2</v>
      </c>
      <c r="G581" s="10">
        <v>-1.1000000000000001</v>
      </c>
      <c r="H581" t="s">
        <v>17</v>
      </c>
      <c r="I581" s="11">
        <v>-1100</v>
      </c>
      <c r="J581" s="12">
        <v>100000</v>
      </c>
    </row>
    <row r="582" spans="1:10" x14ac:dyDescent="0.25">
      <c r="A582">
        <v>15258</v>
      </c>
      <c r="B582" t="s">
        <v>12</v>
      </c>
      <c r="C582" t="s">
        <v>13</v>
      </c>
      <c r="D582" t="s">
        <v>411</v>
      </c>
      <c r="E582" s="8">
        <v>41629</v>
      </c>
      <c r="F582" s="9">
        <v>5.5E-2</v>
      </c>
      <c r="G582" s="10">
        <v>-1.1499999999999999</v>
      </c>
      <c r="H582" t="s">
        <v>15</v>
      </c>
      <c r="I582" s="11">
        <v>4782.608695652174</v>
      </c>
      <c r="J582" s="12">
        <v>100000</v>
      </c>
    </row>
    <row r="583" spans="1:10" x14ac:dyDescent="0.25">
      <c r="A583">
        <v>15259</v>
      </c>
      <c r="B583" t="s">
        <v>12</v>
      </c>
      <c r="C583" t="s">
        <v>13</v>
      </c>
      <c r="D583" t="s">
        <v>412</v>
      </c>
      <c r="E583" s="8">
        <v>41629</v>
      </c>
      <c r="F583" s="9">
        <v>3.3000000000000002E-2</v>
      </c>
      <c r="G583" s="10">
        <v>-1.1000000000000001</v>
      </c>
      <c r="H583" t="s">
        <v>15</v>
      </c>
      <c r="I583" s="11">
        <v>2999.9999999999995</v>
      </c>
      <c r="J583" s="12">
        <v>100000</v>
      </c>
    </row>
    <row r="584" spans="1:10" x14ac:dyDescent="0.25">
      <c r="A584">
        <v>15230</v>
      </c>
      <c r="B584" t="s">
        <v>12</v>
      </c>
      <c r="C584" t="s">
        <v>13</v>
      </c>
      <c r="D584" t="s">
        <v>413</v>
      </c>
      <c r="E584" s="8">
        <v>41622</v>
      </c>
      <c r="F584" s="9">
        <v>4.4000000000000004E-2</v>
      </c>
      <c r="G584" s="10">
        <v>-1.1000000000000001</v>
      </c>
      <c r="H584" t="s">
        <v>15</v>
      </c>
      <c r="I584" s="11">
        <v>3999.9999999999995</v>
      </c>
      <c r="J584" s="12">
        <v>100000</v>
      </c>
    </row>
    <row r="585" spans="1:10" x14ac:dyDescent="0.25">
      <c r="A585">
        <v>15231</v>
      </c>
      <c r="B585" t="s">
        <v>12</v>
      </c>
      <c r="C585" t="s">
        <v>26</v>
      </c>
      <c r="D585" t="s">
        <v>414</v>
      </c>
      <c r="E585" s="8">
        <v>41622</v>
      </c>
      <c r="F585" s="9">
        <v>2.75E-2</v>
      </c>
      <c r="G585" s="10">
        <v>-1.1000000000000001</v>
      </c>
      <c r="H585" t="s">
        <v>17</v>
      </c>
      <c r="I585" s="11">
        <v>-2750</v>
      </c>
      <c r="J585" s="12">
        <v>100000</v>
      </c>
    </row>
    <row r="586" spans="1:10" x14ac:dyDescent="0.25">
      <c r="A586">
        <v>15184</v>
      </c>
      <c r="B586" t="s">
        <v>12</v>
      </c>
      <c r="C586" t="s">
        <v>13</v>
      </c>
      <c r="D586" t="s">
        <v>415</v>
      </c>
      <c r="E586" s="8">
        <v>41615</v>
      </c>
      <c r="F586" s="9">
        <v>1.1000000000000001E-2</v>
      </c>
      <c r="G586" s="10">
        <v>-1.1000000000000001</v>
      </c>
      <c r="H586" t="s">
        <v>15</v>
      </c>
      <c r="I586" s="11">
        <v>999.99999999999989</v>
      </c>
      <c r="J586" s="12">
        <v>100000</v>
      </c>
    </row>
    <row r="587" spans="1:10" x14ac:dyDescent="0.25">
      <c r="A587">
        <v>15185</v>
      </c>
      <c r="B587" t="s">
        <v>12</v>
      </c>
      <c r="C587" t="s">
        <v>13</v>
      </c>
      <c r="D587" t="s">
        <v>416</v>
      </c>
      <c r="E587" s="8">
        <v>41615</v>
      </c>
      <c r="F587" s="9">
        <v>4.4000000000000004E-2</v>
      </c>
      <c r="G587" s="10">
        <v>-1.1000000000000001</v>
      </c>
      <c r="H587" t="s">
        <v>15</v>
      </c>
      <c r="I587" s="11">
        <v>3999.9999999999995</v>
      </c>
      <c r="J587" s="12">
        <v>100000</v>
      </c>
    </row>
    <row r="588" spans="1:10" x14ac:dyDescent="0.25">
      <c r="A588">
        <v>15186</v>
      </c>
      <c r="B588" t="s">
        <v>12</v>
      </c>
      <c r="C588" t="s">
        <v>13</v>
      </c>
      <c r="D588" t="s">
        <v>417</v>
      </c>
      <c r="E588" s="8">
        <v>41615</v>
      </c>
      <c r="F588" s="9">
        <v>3.3000000000000002E-2</v>
      </c>
      <c r="G588" s="10">
        <v>-1.1000000000000001</v>
      </c>
      <c r="H588" t="s">
        <v>15</v>
      </c>
      <c r="I588" s="11">
        <v>2999.9999999999995</v>
      </c>
      <c r="J588" s="12"/>
    </row>
    <row r="589" spans="1:10" x14ac:dyDescent="0.25">
      <c r="A589">
        <v>15187</v>
      </c>
      <c r="B589" t="s">
        <v>12</v>
      </c>
      <c r="C589" t="s">
        <v>29</v>
      </c>
      <c r="D589" t="s">
        <v>418</v>
      </c>
      <c r="E589" s="8">
        <v>41615</v>
      </c>
      <c r="F589" s="9">
        <v>3.3000000000000002E-2</v>
      </c>
      <c r="G589" s="10">
        <v>-1.1000000000000001</v>
      </c>
      <c r="H589" t="s">
        <v>15</v>
      </c>
      <c r="I589" s="11">
        <v>2999.9999999999995</v>
      </c>
      <c r="J589" s="12">
        <v>100000</v>
      </c>
    </row>
    <row r="590" spans="1:10" x14ac:dyDescent="0.25">
      <c r="A590">
        <v>15188</v>
      </c>
      <c r="B590" t="s">
        <v>12</v>
      </c>
      <c r="C590" t="s">
        <v>13</v>
      </c>
      <c r="D590" t="s">
        <v>419</v>
      </c>
      <c r="E590" s="8">
        <v>41615</v>
      </c>
      <c r="F590" s="9">
        <v>5.5E-2</v>
      </c>
      <c r="G590" s="10">
        <v>-1.1000000000000001</v>
      </c>
      <c r="H590" t="s">
        <v>17</v>
      </c>
      <c r="I590" s="11">
        <v>-5500</v>
      </c>
      <c r="J590" s="12">
        <v>100000</v>
      </c>
    </row>
    <row r="591" spans="1:10" x14ac:dyDescent="0.25">
      <c r="A591">
        <v>15189</v>
      </c>
      <c r="B591" t="s">
        <v>12</v>
      </c>
      <c r="C591" t="s">
        <v>13</v>
      </c>
      <c r="D591" t="s">
        <v>420</v>
      </c>
      <c r="E591" s="8">
        <v>41615</v>
      </c>
      <c r="F591" s="9">
        <v>2.2000000000000002E-2</v>
      </c>
      <c r="G591" s="10">
        <v>-1.1000000000000001</v>
      </c>
      <c r="H591" t="s">
        <v>15</v>
      </c>
      <c r="I591" s="11">
        <v>1999.9999999999998</v>
      </c>
      <c r="J591" s="12">
        <v>100000</v>
      </c>
    </row>
    <row r="592" spans="1:10" x14ac:dyDescent="0.25">
      <c r="A592">
        <v>15190</v>
      </c>
      <c r="B592" t="s">
        <v>12</v>
      </c>
      <c r="C592" t="s">
        <v>41</v>
      </c>
      <c r="D592" t="s">
        <v>421</v>
      </c>
      <c r="E592" s="8">
        <v>41615</v>
      </c>
      <c r="F592" s="9">
        <v>0.03</v>
      </c>
      <c r="G592" s="10">
        <v>1.4</v>
      </c>
      <c r="H592" t="s">
        <v>17</v>
      </c>
      <c r="I592" s="12">
        <v>-3000</v>
      </c>
      <c r="J592" s="12">
        <v>100000</v>
      </c>
    </row>
    <row r="593" spans="1:10" x14ac:dyDescent="0.25">
      <c r="A593">
        <v>15180</v>
      </c>
      <c r="B593" t="s">
        <v>12</v>
      </c>
      <c r="C593" t="s">
        <v>13</v>
      </c>
      <c r="D593" t="s">
        <v>422</v>
      </c>
      <c r="E593" s="8">
        <v>41614</v>
      </c>
      <c r="F593" s="9">
        <v>4.4999999999999998E-2</v>
      </c>
      <c r="G593" s="10">
        <v>-1.1499999999999999</v>
      </c>
      <c r="H593" t="s">
        <v>15</v>
      </c>
      <c r="I593" s="11">
        <v>3913.04347826087</v>
      </c>
      <c r="J593" s="12">
        <v>100000</v>
      </c>
    </row>
    <row r="594" spans="1:10" x14ac:dyDescent="0.25">
      <c r="A594">
        <v>15178</v>
      </c>
      <c r="B594" t="s">
        <v>12</v>
      </c>
      <c r="C594" t="s">
        <v>13</v>
      </c>
      <c r="D594" t="s">
        <v>423</v>
      </c>
      <c r="E594" s="8">
        <v>41613</v>
      </c>
      <c r="F594" s="9">
        <v>3.3000000000000002E-2</v>
      </c>
      <c r="G594" s="10">
        <v>-1.1000000000000001</v>
      </c>
      <c r="H594" t="s">
        <v>15</v>
      </c>
      <c r="I594" s="11">
        <v>2999.9999999999995</v>
      </c>
      <c r="J594" s="12">
        <v>100000</v>
      </c>
    </row>
    <row r="595" spans="1:10" x14ac:dyDescent="0.25">
      <c r="A595">
        <v>15147</v>
      </c>
      <c r="B595" t="s">
        <v>12</v>
      </c>
      <c r="C595" t="s">
        <v>13</v>
      </c>
      <c r="D595" t="s">
        <v>424</v>
      </c>
      <c r="E595" s="8">
        <v>41608</v>
      </c>
      <c r="F595" s="9">
        <v>4.4000000000000004E-2</v>
      </c>
      <c r="G595" s="10">
        <v>-1.1000000000000001</v>
      </c>
      <c r="H595" t="s">
        <v>17</v>
      </c>
      <c r="I595" s="11">
        <v>-4400</v>
      </c>
      <c r="J595" s="12">
        <v>100000</v>
      </c>
    </row>
    <row r="596" spans="1:10" x14ac:dyDescent="0.25">
      <c r="A596">
        <v>15148</v>
      </c>
      <c r="B596" t="s">
        <v>12</v>
      </c>
      <c r="C596" t="s">
        <v>13</v>
      </c>
      <c r="D596" t="s">
        <v>425</v>
      </c>
      <c r="E596" s="8">
        <v>41608</v>
      </c>
      <c r="F596" s="9">
        <v>5.5E-2</v>
      </c>
      <c r="G596" s="10">
        <v>-1.2</v>
      </c>
      <c r="H596" t="s">
        <v>15</v>
      </c>
      <c r="I596" s="11">
        <v>4583.3333333333339</v>
      </c>
      <c r="J596" s="12">
        <v>100000</v>
      </c>
    </row>
    <row r="597" spans="1:10" x14ac:dyDescent="0.25">
      <c r="A597">
        <v>15149</v>
      </c>
      <c r="B597" t="s">
        <v>12</v>
      </c>
      <c r="C597" t="s">
        <v>13</v>
      </c>
      <c r="D597" t="s">
        <v>65</v>
      </c>
      <c r="E597" s="8">
        <v>41608</v>
      </c>
      <c r="F597" s="9">
        <v>0</v>
      </c>
      <c r="G597" s="10">
        <v>-1.1000000000000001</v>
      </c>
      <c r="H597" t="s">
        <v>20</v>
      </c>
      <c r="I597" s="11">
        <v>0</v>
      </c>
      <c r="J597" s="12">
        <v>100000</v>
      </c>
    </row>
    <row r="598" spans="1:10" x14ac:dyDescent="0.25">
      <c r="A598">
        <v>15150</v>
      </c>
      <c r="B598" t="s">
        <v>12</v>
      </c>
      <c r="C598" t="s">
        <v>29</v>
      </c>
      <c r="D598" t="s">
        <v>426</v>
      </c>
      <c r="E598" s="8">
        <v>41608</v>
      </c>
      <c r="F598" s="9">
        <v>3.3000000000000002E-2</v>
      </c>
      <c r="G598" s="10">
        <v>-1.1000000000000001</v>
      </c>
      <c r="H598" t="s">
        <v>15</v>
      </c>
      <c r="I598" s="11">
        <v>2999.9999999999995</v>
      </c>
      <c r="J598" s="12">
        <v>100000</v>
      </c>
    </row>
    <row r="599" spans="1:10" x14ac:dyDescent="0.25">
      <c r="A599">
        <v>15151</v>
      </c>
      <c r="B599" t="s">
        <v>12</v>
      </c>
      <c r="C599" t="s">
        <v>13</v>
      </c>
      <c r="D599" t="s">
        <v>427</v>
      </c>
      <c r="E599" s="8">
        <v>41608</v>
      </c>
      <c r="F599" s="9">
        <v>2.2000000000000002E-2</v>
      </c>
      <c r="G599" s="10">
        <v>-1.1000000000000001</v>
      </c>
      <c r="H599" t="s">
        <v>15</v>
      </c>
      <c r="I599" s="11">
        <v>1999.9999999999998</v>
      </c>
      <c r="J599" s="12">
        <v>100000</v>
      </c>
    </row>
    <row r="600" spans="1:10" x14ac:dyDescent="0.25">
      <c r="A600">
        <v>15152</v>
      </c>
      <c r="B600" t="s">
        <v>12</v>
      </c>
      <c r="C600" t="s">
        <v>13</v>
      </c>
      <c r="D600" t="s">
        <v>428</v>
      </c>
      <c r="E600" s="8">
        <v>41608</v>
      </c>
      <c r="F600" s="9">
        <v>3.3000000000000002E-2</v>
      </c>
      <c r="G600" s="10">
        <v>-1.1000000000000001</v>
      </c>
      <c r="H600" t="s">
        <v>17</v>
      </c>
      <c r="I600" s="11">
        <v>-3300</v>
      </c>
      <c r="J600" s="12">
        <v>100000</v>
      </c>
    </row>
    <row r="601" spans="1:10" x14ac:dyDescent="0.25">
      <c r="A601">
        <v>15142</v>
      </c>
      <c r="B601" t="s">
        <v>12</v>
      </c>
      <c r="C601" t="s">
        <v>13</v>
      </c>
      <c r="D601" t="s">
        <v>429</v>
      </c>
      <c r="E601" s="8">
        <v>41607</v>
      </c>
      <c r="F601" s="9">
        <v>0.04</v>
      </c>
      <c r="G601" s="10">
        <v>-1.1499999999999999</v>
      </c>
      <c r="H601" t="s">
        <v>15</v>
      </c>
      <c r="I601" s="11">
        <v>3478.2608695652175</v>
      </c>
      <c r="J601" s="12">
        <v>100000</v>
      </c>
    </row>
    <row r="602" spans="1:10" x14ac:dyDescent="0.25">
      <c r="A602">
        <v>15143</v>
      </c>
      <c r="B602" t="s">
        <v>12</v>
      </c>
      <c r="C602" t="s">
        <v>13</v>
      </c>
      <c r="D602" t="s">
        <v>430</v>
      </c>
      <c r="E602" s="8">
        <v>41607</v>
      </c>
      <c r="F602" s="9">
        <v>2.2000000000000002E-2</v>
      </c>
      <c r="G602" s="10">
        <v>-1.1000000000000001</v>
      </c>
      <c r="H602" t="s">
        <v>17</v>
      </c>
      <c r="I602" s="11">
        <v>-2200</v>
      </c>
      <c r="J602" s="12">
        <v>100000</v>
      </c>
    </row>
    <row r="603" spans="1:10" x14ac:dyDescent="0.25">
      <c r="A603">
        <v>15144</v>
      </c>
      <c r="B603" t="s">
        <v>12</v>
      </c>
      <c r="C603" t="s">
        <v>13</v>
      </c>
      <c r="D603" t="s">
        <v>431</v>
      </c>
      <c r="E603" s="8">
        <v>41607</v>
      </c>
      <c r="F603" s="9">
        <v>2.2000000000000002E-2</v>
      </c>
      <c r="G603" s="10">
        <v>-1.1000000000000001</v>
      </c>
      <c r="H603" t="s">
        <v>15</v>
      </c>
      <c r="I603" s="11">
        <v>1999.9999999999998</v>
      </c>
      <c r="J603" s="12">
        <v>100000</v>
      </c>
    </row>
    <row r="604" spans="1:10" x14ac:dyDescent="0.25">
      <c r="A604">
        <v>15145</v>
      </c>
      <c r="B604" t="s">
        <v>12</v>
      </c>
      <c r="C604" t="s">
        <v>41</v>
      </c>
      <c r="D604" t="s">
        <v>432</v>
      </c>
      <c r="E604" s="8">
        <v>41607</v>
      </c>
      <c r="F604" s="9">
        <v>5.5E-2</v>
      </c>
      <c r="G604" s="10">
        <v>1.3</v>
      </c>
      <c r="H604" t="s">
        <v>17</v>
      </c>
      <c r="I604" s="12">
        <v>-5500</v>
      </c>
      <c r="J604" s="12">
        <v>100000</v>
      </c>
    </row>
    <row r="605" spans="1:10" x14ac:dyDescent="0.25">
      <c r="A605">
        <v>15146</v>
      </c>
      <c r="B605" t="s">
        <v>12</v>
      </c>
      <c r="C605" t="s">
        <v>13</v>
      </c>
      <c r="D605" t="s">
        <v>433</v>
      </c>
      <c r="E605" s="8">
        <v>41607</v>
      </c>
      <c r="F605" s="9">
        <v>3.3000000000000002E-2</v>
      </c>
      <c r="G605" s="10">
        <v>-1.1000000000000001</v>
      </c>
      <c r="H605" t="s">
        <v>17</v>
      </c>
      <c r="I605" s="11">
        <v>-3300</v>
      </c>
      <c r="J605" s="12">
        <v>100000</v>
      </c>
    </row>
    <row r="606" spans="1:10" x14ac:dyDescent="0.25">
      <c r="A606">
        <v>15126</v>
      </c>
      <c r="B606" t="s">
        <v>12</v>
      </c>
      <c r="C606" t="s">
        <v>13</v>
      </c>
      <c r="D606" t="s">
        <v>434</v>
      </c>
      <c r="E606" s="8">
        <v>41606</v>
      </c>
      <c r="F606" s="9">
        <v>3.3000000000000002E-2</v>
      </c>
      <c r="G606" s="10">
        <v>-1.1000000000000001</v>
      </c>
      <c r="H606" t="s">
        <v>15</v>
      </c>
      <c r="I606" s="11">
        <v>2999.9999999999995</v>
      </c>
      <c r="J606" s="12">
        <v>100000</v>
      </c>
    </row>
    <row r="607" spans="1:10" x14ac:dyDescent="0.25">
      <c r="A607">
        <v>15127</v>
      </c>
      <c r="B607" t="s">
        <v>12</v>
      </c>
      <c r="C607" t="s">
        <v>13</v>
      </c>
      <c r="D607" t="s">
        <v>435</v>
      </c>
      <c r="E607" s="8">
        <v>41606</v>
      </c>
      <c r="F607" s="9">
        <v>5.5E-2</v>
      </c>
      <c r="G607" s="10">
        <v>-1.1000000000000001</v>
      </c>
      <c r="H607" t="s">
        <v>15</v>
      </c>
      <c r="I607" s="11">
        <v>5000</v>
      </c>
      <c r="J607" s="12">
        <v>100000</v>
      </c>
    </row>
    <row r="608" spans="1:10" x14ac:dyDescent="0.25">
      <c r="A608">
        <v>15095</v>
      </c>
      <c r="B608" t="s">
        <v>12</v>
      </c>
      <c r="C608" t="s">
        <v>13</v>
      </c>
      <c r="D608" t="s">
        <v>436</v>
      </c>
      <c r="E608" s="8">
        <v>41601</v>
      </c>
      <c r="F608" s="9">
        <v>3.3000000000000002E-2</v>
      </c>
      <c r="G608" s="10">
        <v>-1.1000000000000001</v>
      </c>
      <c r="H608" t="s">
        <v>15</v>
      </c>
      <c r="I608" s="11">
        <v>2999.9999999999995</v>
      </c>
      <c r="J608" s="12">
        <v>100000</v>
      </c>
    </row>
    <row r="609" spans="1:10" x14ac:dyDescent="0.25">
      <c r="A609">
        <v>15096</v>
      </c>
      <c r="B609" t="s">
        <v>12</v>
      </c>
      <c r="C609" t="s">
        <v>13</v>
      </c>
      <c r="D609" t="s">
        <v>437</v>
      </c>
      <c r="E609" s="8">
        <v>41601</v>
      </c>
      <c r="F609" s="9">
        <v>5.5E-2</v>
      </c>
      <c r="G609" s="10">
        <v>-1.1000000000000001</v>
      </c>
      <c r="H609" t="s">
        <v>15</v>
      </c>
      <c r="I609" s="11">
        <v>5000</v>
      </c>
      <c r="J609" s="12">
        <v>100000</v>
      </c>
    </row>
    <row r="610" spans="1:10" x14ac:dyDescent="0.25">
      <c r="A610">
        <v>15097</v>
      </c>
      <c r="B610" t="s">
        <v>12</v>
      </c>
      <c r="C610" t="s">
        <v>13</v>
      </c>
      <c r="D610" t="s">
        <v>438</v>
      </c>
      <c r="E610" s="8">
        <v>41601</v>
      </c>
      <c r="F610" s="9">
        <v>3.3000000000000002E-2</v>
      </c>
      <c r="G610" s="10">
        <v>-1.1000000000000001</v>
      </c>
      <c r="H610" t="s">
        <v>15</v>
      </c>
      <c r="I610" s="11">
        <v>2999.9999999999995</v>
      </c>
      <c r="J610" s="12">
        <v>100000</v>
      </c>
    </row>
    <row r="611" spans="1:10" x14ac:dyDescent="0.25">
      <c r="A611">
        <v>15098</v>
      </c>
      <c r="B611" t="s">
        <v>12</v>
      </c>
      <c r="C611" t="s">
        <v>13</v>
      </c>
      <c r="D611" t="s">
        <v>439</v>
      </c>
      <c r="E611" s="8">
        <v>41601</v>
      </c>
      <c r="F611" s="9">
        <v>2.2000000000000002E-2</v>
      </c>
      <c r="G611" s="10">
        <v>-1.1000000000000001</v>
      </c>
      <c r="H611" t="s">
        <v>17</v>
      </c>
      <c r="I611" s="11">
        <v>-2200</v>
      </c>
      <c r="J611" s="12">
        <v>100000</v>
      </c>
    </row>
    <row r="612" spans="1:10" x14ac:dyDescent="0.25">
      <c r="A612">
        <v>15099</v>
      </c>
      <c r="B612" t="s">
        <v>12</v>
      </c>
      <c r="C612" t="s">
        <v>13</v>
      </c>
      <c r="D612" t="s">
        <v>145</v>
      </c>
      <c r="E612" s="8">
        <v>41601</v>
      </c>
      <c r="F612" s="9">
        <v>1.1000000000000001E-2</v>
      </c>
      <c r="G612" s="10">
        <v>-1.1000000000000001</v>
      </c>
      <c r="H612" t="s">
        <v>17</v>
      </c>
      <c r="I612" s="11">
        <v>-1100</v>
      </c>
      <c r="J612" s="12">
        <v>100000</v>
      </c>
    </row>
    <row r="613" spans="1:10" x14ac:dyDescent="0.25">
      <c r="A613">
        <v>15100</v>
      </c>
      <c r="B613" t="s">
        <v>12</v>
      </c>
      <c r="C613" t="s">
        <v>41</v>
      </c>
      <c r="D613" t="s">
        <v>440</v>
      </c>
      <c r="E613" s="8">
        <v>41601</v>
      </c>
      <c r="F613" s="9">
        <v>0.01</v>
      </c>
      <c r="G613" s="10">
        <v>2.9</v>
      </c>
      <c r="H613" t="s">
        <v>15</v>
      </c>
      <c r="I613" s="11">
        <v>2900</v>
      </c>
      <c r="J613" s="12">
        <v>100000</v>
      </c>
    </row>
    <row r="614" spans="1:10" x14ac:dyDescent="0.25">
      <c r="A614">
        <v>15101</v>
      </c>
      <c r="B614" t="s">
        <v>12</v>
      </c>
      <c r="C614" t="s">
        <v>13</v>
      </c>
      <c r="D614" t="s">
        <v>441</v>
      </c>
      <c r="E614" s="8">
        <v>41601</v>
      </c>
      <c r="F614" s="9">
        <v>4.4000000000000004E-2</v>
      </c>
      <c r="G614" s="10">
        <v>-1.1000000000000001</v>
      </c>
      <c r="H614" t="s">
        <v>15</v>
      </c>
      <c r="I614" s="11">
        <v>3999.9999999999995</v>
      </c>
      <c r="J614" s="12">
        <v>100000</v>
      </c>
    </row>
    <row r="615" spans="1:10" x14ac:dyDescent="0.25">
      <c r="A615">
        <v>15102</v>
      </c>
      <c r="B615" t="s">
        <v>12</v>
      </c>
      <c r="C615" t="s">
        <v>29</v>
      </c>
      <c r="D615" t="s">
        <v>442</v>
      </c>
      <c r="E615" s="8">
        <v>41601</v>
      </c>
      <c r="F615" s="9">
        <v>2.2000000000000002E-2</v>
      </c>
      <c r="G615" s="10">
        <v>-1.1000000000000001</v>
      </c>
      <c r="H615" t="s">
        <v>15</v>
      </c>
      <c r="I615" s="11">
        <v>1999.9999999999998</v>
      </c>
      <c r="J615" s="12">
        <v>100000</v>
      </c>
    </row>
    <row r="616" spans="1:10" x14ac:dyDescent="0.25">
      <c r="A616">
        <v>15083</v>
      </c>
      <c r="B616" t="s">
        <v>12</v>
      </c>
      <c r="C616" t="s">
        <v>13</v>
      </c>
      <c r="D616" t="s">
        <v>443</v>
      </c>
      <c r="E616" s="8">
        <v>41600</v>
      </c>
      <c r="F616" s="9">
        <v>3.5000000000000003E-2</v>
      </c>
      <c r="G616" s="10">
        <v>-1.1499999999999999</v>
      </c>
      <c r="H616" t="s">
        <v>15</v>
      </c>
      <c r="I616" s="11">
        <v>3043.4782608695659</v>
      </c>
      <c r="J616" s="12">
        <v>100000</v>
      </c>
    </row>
    <row r="617" spans="1:10" x14ac:dyDescent="0.25">
      <c r="A617">
        <v>15078</v>
      </c>
      <c r="B617" t="s">
        <v>12</v>
      </c>
      <c r="C617" t="s">
        <v>41</v>
      </c>
      <c r="D617" t="s">
        <v>444</v>
      </c>
      <c r="E617" s="8">
        <v>41599</v>
      </c>
      <c r="F617" s="9">
        <v>0.03</v>
      </c>
      <c r="G617" s="10">
        <v>1.2</v>
      </c>
      <c r="H617" t="s">
        <v>15</v>
      </c>
      <c r="I617" s="11">
        <v>3600</v>
      </c>
      <c r="J617" s="12">
        <v>100000</v>
      </c>
    </row>
    <row r="618" spans="1:10" x14ac:dyDescent="0.25">
      <c r="A618">
        <v>15076</v>
      </c>
      <c r="B618" t="s">
        <v>12</v>
      </c>
      <c r="C618" t="s">
        <v>13</v>
      </c>
      <c r="D618" t="s">
        <v>445</v>
      </c>
      <c r="E618" s="8">
        <v>41597</v>
      </c>
      <c r="F618" s="9">
        <v>2.2000000000000002E-2</v>
      </c>
      <c r="G618" s="10">
        <v>-1.1000000000000001</v>
      </c>
      <c r="H618" t="s">
        <v>17</v>
      </c>
      <c r="I618" s="11">
        <v>-2200</v>
      </c>
      <c r="J618" s="12">
        <v>100000</v>
      </c>
    </row>
    <row r="619" spans="1:10" x14ac:dyDescent="0.25">
      <c r="A619">
        <v>15065</v>
      </c>
      <c r="B619" t="s">
        <v>12</v>
      </c>
      <c r="C619" t="s">
        <v>13</v>
      </c>
      <c r="D619" t="s">
        <v>75</v>
      </c>
      <c r="E619" s="8">
        <v>41594</v>
      </c>
      <c r="F619" s="9">
        <v>2.75E-2</v>
      </c>
      <c r="G619" s="10">
        <v>-1.1000000000000001</v>
      </c>
      <c r="H619" t="s">
        <v>15</v>
      </c>
      <c r="I619" s="11">
        <v>2500</v>
      </c>
      <c r="J619" s="12">
        <v>100000</v>
      </c>
    </row>
    <row r="620" spans="1:10" x14ac:dyDescent="0.25">
      <c r="A620">
        <v>15066</v>
      </c>
      <c r="B620" t="s">
        <v>12</v>
      </c>
      <c r="C620" t="s">
        <v>13</v>
      </c>
      <c r="D620" t="s">
        <v>446</v>
      </c>
      <c r="E620" s="8">
        <v>41594</v>
      </c>
      <c r="F620" s="9">
        <v>0.03</v>
      </c>
      <c r="G620" s="10">
        <v>1</v>
      </c>
      <c r="H620" t="s">
        <v>15</v>
      </c>
      <c r="I620" s="11">
        <f>F620*J470</f>
        <v>3000</v>
      </c>
      <c r="J620" s="12">
        <v>100000</v>
      </c>
    </row>
    <row r="621" spans="1:10" x14ac:dyDescent="0.25">
      <c r="A621">
        <v>15067</v>
      </c>
      <c r="B621" t="s">
        <v>12</v>
      </c>
      <c r="C621" t="s">
        <v>13</v>
      </c>
      <c r="D621" t="s">
        <v>447</v>
      </c>
      <c r="E621" s="8">
        <v>41594</v>
      </c>
      <c r="F621" s="9">
        <v>5.5E-2</v>
      </c>
      <c r="G621" s="10">
        <v>-1.1000000000000001</v>
      </c>
      <c r="H621" t="s">
        <v>17</v>
      </c>
      <c r="I621" s="11">
        <v>-5500</v>
      </c>
      <c r="J621" s="12">
        <v>100000</v>
      </c>
    </row>
    <row r="622" spans="1:10" x14ac:dyDescent="0.25">
      <c r="A622">
        <v>15068</v>
      </c>
      <c r="B622" t="s">
        <v>12</v>
      </c>
      <c r="C622" t="s">
        <v>41</v>
      </c>
      <c r="D622" t="s">
        <v>448</v>
      </c>
      <c r="E622" s="8">
        <v>41594</v>
      </c>
      <c r="F622" s="9">
        <v>0.02</v>
      </c>
      <c r="G622" s="10">
        <v>1.5</v>
      </c>
      <c r="H622" t="s">
        <v>17</v>
      </c>
      <c r="I622" s="12">
        <v>-2000</v>
      </c>
      <c r="J622" s="12">
        <v>100000</v>
      </c>
    </row>
    <row r="623" spans="1:10" x14ac:dyDescent="0.25">
      <c r="A623">
        <v>15069</v>
      </c>
      <c r="B623" t="s">
        <v>12</v>
      </c>
      <c r="C623" t="s">
        <v>13</v>
      </c>
      <c r="D623" t="s">
        <v>449</v>
      </c>
      <c r="E623" s="8">
        <v>41594</v>
      </c>
      <c r="F623" s="9">
        <v>4.4999999999999998E-2</v>
      </c>
      <c r="G623" s="10">
        <v>1.05</v>
      </c>
      <c r="H623" t="s">
        <v>15</v>
      </c>
      <c r="I623" s="11">
        <v>4725</v>
      </c>
      <c r="J623" s="12">
        <v>100000</v>
      </c>
    </row>
    <row r="624" spans="1:10" x14ac:dyDescent="0.25">
      <c r="A624">
        <v>15070</v>
      </c>
      <c r="B624" t="s">
        <v>12</v>
      </c>
      <c r="C624" t="s">
        <v>13</v>
      </c>
      <c r="D624" t="s">
        <v>450</v>
      </c>
      <c r="E624" s="8">
        <v>41594</v>
      </c>
      <c r="F624" s="9">
        <v>4.4999999999999998E-2</v>
      </c>
      <c r="G624" s="10">
        <v>-1.1000000000000001</v>
      </c>
      <c r="H624" t="s">
        <v>17</v>
      </c>
      <c r="I624" s="11">
        <v>-4500</v>
      </c>
      <c r="J624" s="12">
        <v>100000</v>
      </c>
    </row>
    <row r="625" spans="1:10" x14ac:dyDescent="0.25">
      <c r="A625">
        <v>15071</v>
      </c>
      <c r="B625" t="s">
        <v>12</v>
      </c>
      <c r="C625" t="s">
        <v>13</v>
      </c>
      <c r="D625" t="s">
        <v>451</v>
      </c>
      <c r="E625" s="8">
        <v>41594</v>
      </c>
      <c r="F625" s="9">
        <v>2.2000000000000002E-2</v>
      </c>
      <c r="G625" s="10">
        <v>-1.1000000000000001</v>
      </c>
      <c r="H625" t="s">
        <v>17</v>
      </c>
      <c r="I625" s="11">
        <v>-2200</v>
      </c>
      <c r="J625" s="12">
        <v>100000</v>
      </c>
    </row>
    <row r="626" spans="1:10" x14ac:dyDescent="0.25">
      <c r="A626">
        <v>15064</v>
      </c>
      <c r="B626" t="s">
        <v>12</v>
      </c>
      <c r="C626" t="s">
        <v>13</v>
      </c>
      <c r="D626" t="s">
        <v>452</v>
      </c>
      <c r="E626" s="8">
        <v>41593</v>
      </c>
      <c r="F626" s="9">
        <v>4.4000000000000004E-2</v>
      </c>
      <c r="G626" s="10">
        <v>-1.1000000000000001</v>
      </c>
      <c r="H626" t="s">
        <v>17</v>
      </c>
      <c r="I626" s="11">
        <v>-4400</v>
      </c>
      <c r="J626" s="12">
        <v>100000</v>
      </c>
    </row>
    <row r="627" spans="1:10" x14ac:dyDescent="0.25">
      <c r="A627">
        <v>15041</v>
      </c>
      <c r="B627" t="s">
        <v>12</v>
      </c>
      <c r="C627" t="s">
        <v>13</v>
      </c>
      <c r="D627" t="s">
        <v>453</v>
      </c>
      <c r="E627" s="8">
        <v>41592</v>
      </c>
      <c r="F627" s="9">
        <v>2.2000000000000002E-2</v>
      </c>
      <c r="G627" s="10">
        <v>-1.1000000000000001</v>
      </c>
      <c r="H627" t="s">
        <v>15</v>
      </c>
      <c r="I627" s="11">
        <v>1999.9999999999998</v>
      </c>
      <c r="J627" s="12">
        <v>100000</v>
      </c>
    </row>
    <row r="628" spans="1:10" x14ac:dyDescent="0.25">
      <c r="A628">
        <v>15040</v>
      </c>
      <c r="B628" t="s">
        <v>12</v>
      </c>
      <c r="C628" t="s">
        <v>13</v>
      </c>
      <c r="D628" t="s">
        <v>454</v>
      </c>
      <c r="E628" s="8">
        <v>41590</v>
      </c>
      <c r="F628" s="9">
        <v>3.3000000000000002E-2</v>
      </c>
      <c r="G628" s="10">
        <v>-1.1000000000000001</v>
      </c>
      <c r="H628" t="s">
        <v>15</v>
      </c>
      <c r="I628" s="11">
        <v>2999.9999999999995</v>
      </c>
      <c r="J628" s="12">
        <v>100000</v>
      </c>
    </row>
    <row r="629" spans="1:10" x14ac:dyDescent="0.25">
      <c r="A629">
        <v>15016</v>
      </c>
      <c r="B629" t="s">
        <v>12</v>
      </c>
      <c r="C629" t="s">
        <v>13</v>
      </c>
      <c r="D629" t="s">
        <v>455</v>
      </c>
      <c r="E629" s="8">
        <v>41587</v>
      </c>
      <c r="F629" s="9">
        <v>3.3000000000000002E-2</v>
      </c>
      <c r="G629" s="10">
        <v>-1.1000000000000001</v>
      </c>
      <c r="H629" t="s">
        <v>17</v>
      </c>
      <c r="I629" s="11">
        <v>-3300</v>
      </c>
      <c r="J629" s="12">
        <v>100000</v>
      </c>
    </row>
    <row r="630" spans="1:10" x14ac:dyDescent="0.25">
      <c r="A630">
        <v>15019</v>
      </c>
      <c r="B630" t="s">
        <v>12</v>
      </c>
      <c r="C630" t="s">
        <v>41</v>
      </c>
      <c r="D630" t="s">
        <v>456</v>
      </c>
      <c r="E630" s="8">
        <v>41587</v>
      </c>
      <c r="F630" s="9">
        <v>5.5E-2</v>
      </c>
      <c r="G630" s="10">
        <v>1.2</v>
      </c>
      <c r="H630" t="s">
        <v>17</v>
      </c>
      <c r="I630" s="12">
        <v>-5500</v>
      </c>
      <c r="J630" s="12">
        <v>100000</v>
      </c>
    </row>
    <row r="631" spans="1:10" x14ac:dyDescent="0.25">
      <c r="A631">
        <v>15024</v>
      </c>
      <c r="B631" t="s">
        <v>12</v>
      </c>
      <c r="C631" t="s">
        <v>26</v>
      </c>
      <c r="D631" t="s">
        <v>457</v>
      </c>
      <c r="E631" s="8">
        <v>41587</v>
      </c>
      <c r="F631" s="9">
        <v>0.04</v>
      </c>
      <c r="G631" s="10">
        <v>-1.1000000000000001</v>
      </c>
      <c r="H631" t="s">
        <v>17</v>
      </c>
      <c r="I631" s="11">
        <v>-4000</v>
      </c>
      <c r="J631" s="12">
        <v>100000</v>
      </c>
    </row>
    <row r="632" spans="1:10" x14ac:dyDescent="0.25">
      <c r="A632">
        <v>15025</v>
      </c>
      <c r="B632" t="s">
        <v>12</v>
      </c>
      <c r="C632" t="s">
        <v>13</v>
      </c>
      <c r="D632" t="s">
        <v>458</v>
      </c>
      <c r="E632" s="8">
        <v>41587</v>
      </c>
      <c r="F632" s="9">
        <v>2.2000000000000002E-2</v>
      </c>
      <c r="G632" s="10">
        <v>-1.1000000000000001</v>
      </c>
      <c r="H632" t="s">
        <v>17</v>
      </c>
      <c r="I632" s="11">
        <v>-2200</v>
      </c>
      <c r="J632" s="12">
        <v>100000</v>
      </c>
    </row>
    <row r="633" spans="1:10" x14ac:dyDescent="0.25">
      <c r="A633">
        <v>15027</v>
      </c>
      <c r="B633" t="s">
        <v>12</v>
      </c>
      <c r="C633" t="s">
        <v>13</v>
      </c>
      <c r="D633" t="s">
        <v>459</v>
      </c>
      <c r="E633" s="8">
        <v>41587</v>
      </c>
      <c r="F633" s="9">
        <v>4.4000000000000004E-2</v>
      </c>
      <c r="G633" s="10">
        <v>-1.1000000000000001</v>
      </c>
      <c r="H633" t="s">
        <v>15</v>
      </c>
      <c r="I633" s="11">
        <v>3999.9999999999995</v>
      </c>
      <c r="J633" s="12">
        <v>100000</v>
      </c>
    </row>
    <row r="634" spans="1:10" x14ac:dyDescent="0.25">
      <c r="A634">
        <v>15028</v>
      </c>
      <c r="B634" t="s">
        <v>12</v>
      </c>
      <c r="C634" t="s">
        <v>13</v>
      </c>
      <c r="D634" t="s">
        <v>460</v>
      </c>
      <c r="E634" s="8">
        <v>41587</v>
      </c>
      <c r="F634" s="9">
        <v>3.3000000000000002E-2</v>
      </c>
      <c r="G634" s="10">
        <v>-1.1000000000000001</v>
      </c>
      <c r="H634" t="s">
        <v>15</v>
      </c>
      <c r="I634" s="11">
        <v>2999.9999999999995</v>
      </c>
      <c r="J634" s="12">
        <v>100000</v>
      </c>
    </row>
    <row r="635" spans="1:10" x14ac:dyDescent="0.25">
      <c r="A635">
        <v>15029</v>
      </c>
      <c r="B635" t="s">
        <v>12</v>
      </c>
      <c r="C635" t="s">
        <v>13</v>
      </c>
      <c r="D635" t="s">
        <v>461</v>
      </c>
      <c r="E635" s="8">
        <v>41587</v>
      </c>
      <c r="F635" s="9">
        <v>2.75E-2</v>
      </c>
      <c r="G635" s="10">
        <v>-1.1000000000000001</v>
      </c>
      <c r="H635" t="s">
        <v>17</v>
      </c>
      <c r="I635" s="11">
        <v>-2750</v>
      </c>
      <c r="J635" s="12">
        <v>100000</v>
      </c>
    </row>
    <row r="636" spans="1:10" x14ac:dyDescent="0.25">
      <c r="A636">
        <v>15030</v>
      </c>
      <c r="B636" t="s">
        <v>12</v>
      </c>
      <c r="C636" t="s">
        <v>13</v>
      </c>
      <c r="D636" t="s">
        <v>462</v>
      </c>
      <c r="E636" s="8">
        <v>41587</v>
      </c>
      <c r="F636" s="9">
        <v>4.4000000000000004E-2</v>
      </c>
      <c r="G636" s="10">
        <v>-1.1000000000000001</v>
      </c>
      <c r="H636" t="s">
        <v>15</v>
      </c>
      <c r="I636" s="11">
        <v>3999.9999999999995</v>
      </c>
      <c r="J636" s="12">
        <v>100000</v>
      </c>
    </row>
    <row r="637" spans="1:10" x14ac:dyDescent="0.25">
      <c r="A637">
        <v>15017</v>
      </c>
      <c r="B637" t="s">
        <v>12</v>
      </c>
      <c r="C637" t="s">
        <v>41</v>
      </c>
      <c r="D637" t="s">
        <v>463</v>
      </c>
      <c r="E637" s="8">
        <v>41586</v>
      </c>
      <c r="F637" s="9">
        <v>0.03</v>
      </c>
      <c r="G637" s="10">
        <v>1.3</v>
      </c>
      <c r="H637" t="s">
        <v>17</v>
      </c>
      <c r="I637" s="12">
        <v>-3000</v>
      </c>
      <c r="J637" s="12">
        <v>100000</v>
      </c>
    </row>
    <row r="638" spans="1:10" x14ac:dyDescent="0.25">
      <c r="A638">
        <v>15018</v>
      </c>
      <c r="B638" t="s">
        <v>12</v>
      </c>
      <c r="C638" t="s">
        <v>41</v>
      </c>
      <c r="D638" t="s">
        <v>463</v>
      </c>
      <c r="E638" s="8">
        <v>41586</v>
      </c>
      <c r="F638" s="9">
        <v>0.03</v>
      </c>
      <c r="G638" s="10">
        <v>1.3</v>
      </c>
      <c r="H638" t="s">
        <v>17</v>
      </c>
      <c r="I638" s="12">
        <v>-3000</v>
      </c>
      <c r="J638" s="12">
        <v>100000</v>
      </c>
    </row>
    <row r="639" spans="1:10" x14ac:dyDescent="0.25">
      <c r="A639">
        <v>15010</v>
      </c>
      <c r="B639" t="s">
        <v>12</v>
      </c>
      <c r="C639" t="s">
        <v>13</v>
      </c>
      <c r="D639" t="s">
        <v>464</v>
      </c>
      <c r="E639" s="8">
        <v>41585</v>
      </c>
      <c r="F639" s="9">
        <v>4.4000000000000004E-2</v>
      </c>
      <c r="G639" s="10">
        <v>-1.1000000000000001</v>
      </c>
      <c r="H639" t="s">
        <v>17</v>
      </c>
      <c r="I639" s="11">
        <v>-4400</v>
      </c>
      <c r="J639" s="12">
        <v>100000</v>
      </c>
    </row>
    <row r="640" spans="1:10" x14ac:dyDescent="0.25">
      <c r="A640">
        <v>15011</v>
      </c>
      <c r="B640" t="s">
        <v>12</v>
      </c>
      <c r="C640" t="s">
        <v>13</v>
      </c>
      <c r="D640" t="s">
        <v>465</v>
      </c>
      <c r="E640" s="8">
        <v>41585</v>
      </c>
      <c r="F640" s="9">
        <v>3.3000000000000002E-2</v>
      </c>
      <c r="G640" s="10">
        <v>-1.1000000000000001</v>
      </c>
      <c r="H640" t="s">
        <v>17</v>
      </c>
      <c r="I640" s="11">
        <v>-3300</v>
      </c>
      <c r="J640" s="12">
        <v>100000</v>
      </c>
    </row>
    <row r="641" spans="1:10" x14ac:dyDescent="0.25">
      <c r="A641">
        <v>15009</v>
      </c>
      <c r="B641" t="s">
        <v>12</v>
      </c>
      <c r="C641" t="s">
        <v>13</v>
      </c>
      <c r="D641" t="s">
        <v>466</v>
      </c>
      <c r="E641" s="8">
        <v>41583</v>
      </c>
      <c r="F641" s="9">
        <v>4.4000000000000004E-2</v>
      </c>
      <c r="G641" s="10">
        <v>-1.1000000000000001</v>
      </c>
      <c r="H641" t="s">
        <v>17</v>
      </c>
      <c r="I641" s="11">
        <v>-4400</v>
      </c>
      <c r="J641" s="12">
        <v>100000</v>
      </c>
    </row>
    <row r="642" spans="1:10" x14ac:dyDescent="0.25">
      <c r="A642">
        <v>14994</v>
      </c>
      <c r="B642" t="s">
        <v>12</v>
      </c>
      <c r="C642" t="s">
        <v>13</v>
      </c>
      <c r="D642" t="s">
        <v>467</v>
      </c>
      <c r="E642" s="8">
        <v>41580</v>
      </c>
      <c r="F642" s="9">
        <v>3.3000000000000002E-2</v>
      </c>
      <c r="G642" s="10">
        <v>-1.1000000000000001</v>
      </c>
      <c r="H642" t="s">
        <v>15</v>
      </c>
      <c r="I642" s="11">
        <v>2999.9999999999995</v>
      </c>
      <c r="J642" s="12">
        <v>100000</v>
      </c>
    </row>
    <row r="643" spans="1:10" x14ac:dyDescent="0.25">
      <c r="A643">
        <v>14995</v>
      </c>
      <c r="B643" t="s">
        <v>12</v>
      </c>
      <c r="C643" t="s">
        <v>13</v>
      </c>
      <c r="D643" t="s">
        <v>468</v>
      </c>
      <c r="E643" s="8">
        <v>41580</v>
      </c>
      <c r="F643" s="9">
        <v>4.4000000000000004E-2</v>
      </c>
      <c r="G643" s="10">
        <v>-1.1000000000000001</v>
      </c>
      <c r="H643" t="s">
        <v>15</v>
      </c>
      <c r="I643" s="11">
        <v>3999.9999999999995</v>
      </c>
      <c r="J643" s="12">
        <v>100000</v>
      </c>
    </row>
    <row r="644" spans="1:10" x14ac:dyDescent="0.25">
      <c r="A644">
        <v>14996</v>
      </c>
      <c r="B644" t="s">
        <v>12</v>
      </c>
      <c r="C644" t="s">
        <v>13</v>
      </c>
      <c r="D644" t="s">
        <v>469</v>
      </c>
      <c r="E644" s="8">
        <v>41580</v>
      </c>
      <c r="F644" s="9">
        <v>4.4000000000000004E-2</v>
      </c>
      <c r="G644" s="10">
        <v>-1.1000000000000001</v>
      </c>
      <c r="H644" t="s">
        <v>15</v>
      </c>
      <c r="I644" s="11">
        <v>3999.9999999999995</v>
      </c>
      <c r="J644" s="12">
        <v>100000</v>
      </c>
    </row>
    <row r="645" spans="1:10" x14ac:dyDescent="0.25">
      <c r="A645">
        <v>14997</v>
      </c>
      <c r="B645" t="s">
        <v>12</v>
      </c>
      <c r="C645" t="s">
        <v>13</v>
      </c>
      <c r="D645" t="s">
        <v>470</v>
      </c>
      <c r="E645" s="8">
        <v>41580</v>
      </c>
      <c r="F645" s="9">
        <v>4.4000000000000004E-2</v>
      </c>
      <c r="G645" s="10">
        <v>-1.1000000000000001</v>
      </c>
      <c r="H645" t="s">
        <v>15</v>
      </c>
      <c r="I645" s="11">
        <v>3999.9999999999995</v>
      </c>
      <c r="J645" s="12">
        <v>100000</v>
      </c>
    </row>
    <row r="646" spans="1:10" x14ac:dyDescent="0.25">
      <c r="A646">
        <v>14998</v>
      </c>
      <c r="B646" t="s">
        <v>12</v>
      </c>
      <c r="C646" t="s">
        <v>13</v>
      </c>
      <c r="D646" t="s">
        <v>471</v>
      </c>
      <c r="E646" s="8">
        <v>41580</v>
      </c>
      <c r="F646" s="9">
        <v>2.2000000000000002E-2</v>
      </c>
      <c r="G646" s="10">
        <v>-1.1000000000000001</v>
      </c>
      <c r="H646" t="s">
        <v>15</v>
      </c>
      <c r="I646" s="11">
        <v>1999.9999999999998</v>
      </c>
      <c r="J646" s="12">
        <v>100000</v>
      </c>
    </row>
    <row r="647" spans="1:10" x14ac:dyDescent="0.25">
      <c r="A647">
        <v>14999</v>
      </c>
      <c r="B647" t="s">
        <v>12</v>
      </c>
      <c r="C647" t="s">
        <v>13</v>
      </c>
      <c r="D647" t="s">
        <v>472</v>
      </c>
      <c r="E647" s="8">
        <v>41580</v>
      </c>
      <c r="F647" s="9">
        <v>1.1000000000000001E-2</v>
      </c>
      <c r="G647" s="10">
        <v>-1.1000000000000001</v>
      </c>
      <c r="H647" t="s">
        <v>17</v>
      </c>
      <c r="I647" s="11">
        <v>-1100</v>
      </c>
      <c r="J647" s="12">
        <v>100000</v>
      </c>
    </row>
    <row r="648" spans="1:10" x14ac:dyDescent="0.25">
      <c r="A648">
        <v>15000</v>
      </c>
      <c r="B648" t="s">
        <v>12</v>
      </c>
      <c r="C648" t="s">
        <v>13</v>
      </c>
      <c r="D648" t="s">
        <v>473</v>
      </c>
      <c r="E648" s="8">
        <v>41580</v>
      </c>
      <c r="F648" s="9">
        <v>6.5000000000000002E-2</v>
      </c>
      <c r="G648" s="10">
        <v>2.65</v>
      </c>
      <c r="H648" t="s">
        <v>17</v>
      </c>
      <c r="I648" s="12">
        <v>-6500</v>
      </c>
      <c r="J648" s="12">
        <v>100000</v>
      </c>
    </row>
    <row r="649" spans="1:10" x14ac:dyDescent="0.25">
      <c r="A649">
        <v>14993</v>
      </c>
      <c r="B649" t="s">
        <v>12</v>
      </c>
      <c r="C649" t="s">
        <v>13</v>
      </c>
      <c r="D649" t="s">
        <v>267</v>
      </c>
      <c r="E649" s="8">
        <v>41579</v>
      </c>
      <c r="F649" s="9">
        <v>3.3000000000000002E-2</v>
      </c>
      <c r="G649" s="10">
        <v>-1.1000000000000001</v>
      </c>
      <c r="H649" t="s">
        <v>15</v>
      </c>
      <c r="I649" s="11">
        <v>2999.9999999999995</v>
      </c>
      <c r="J649" s="12">
        <v>100000</v>
      </c>
    </row>
    <row r="650" spans="1:10" x14ac:dyDescent="0.25">
      <c r="A650">
        <v>14976</v>
      </c>
      <c r="B650" t="s">
        <v>12</v>
      </c>
      <c r="C650" t="s">
        <v>13</v>
      </c>
      <c r="D650" t="s">
        <v>474</v>
      </c>
      <c r="E650" s="8">
        <v>41578</v>
      </c>
      <c r="F650" s="9">
        <v>3.3000000000000002E-2</v>
      </c>
      <c r="G650" s="10">
        <v>-1.1000000000000001</v>
      </c>
      <c r="H650" t="s">
        <v>15</v>
      </c>
      <c r="I650" s="11">
        <v>2999.9999999999995</v>
      </c>
      <c r="J650" s="12">
        <v>100000</v>
      </c>
    </row>
    <row r="651" spans="1:10" x14ac:dyDescent="0.25">
      <c r="A651">
        <v>14978</v>
      </c>
      <c r="B651" t="s">
        <v>12</v>
      </c>
      <c r="C651" t="s">
        <v>13</v>
      </c>
      <c r="D651" t="s">
        <v>475</v>
      </c>
      <c r="E651" s="8">
        <v>41578</v>
      </c>
      <c r="F651" s="9">
        <v>4.4000000000000004E-2</v>
      </c>
      <c r="G651" s="10">
        <v>-1.1000000000000001</v>
      </c>
      <c r="H651" t="s">
        <v>17</v>
      </c>
      <c r="I651" s="11">
        <v>-4400</v>
      </c>
      <c r="J651" s="12">
        <v>100000</v>
      </c>
    </row>
    <row r="652" spans="1:10" x14ac:dyDescent="0.25">
      <c r="A652">
        <v>14973</v>
      </c>
      <c r="B652" t="s">
        <v>12</v>
      </c>
      <c r="C652" t="s">
        <v>13</v>
      </c>
      <c r="D652" t="s">
        <v>476</v>
      </c>
      <c r="E652" s="8">
        <v>41577</v>
      </c>
      <c r="F652" s="9">
        <v>0.05</v>
      </c>
      <c r="G652" s="10">
        <v>-1.1499999999999999</v>
      </c>
      <c r="H652" t="s">
        <v>17</v>
      </c>
      <c r="I652" s="11">
        <v>-5000</v>
      </c>
      <c r="J652" s="12">
        <v>100000</v>
      </c>
    </row>
    <row r="653" spans="1:10" x14ac:dyDescent="0.25">
      <c r="A653">
        <v>14945</v>
      </c>
      <c r="B653" t="s">
        <v>12</v>
      </c>
      <c r="C653" t="s">
        <v>13</v>
      </c>
      <c r="D653" t="s">
        <v>477</v>
      </c>
      <c r="E653" s="8">
        <v>41573</v>
      </c>
      <c r="F653" s="9">
        <v>5.5E-2</v>
      </c>
      <c r="G653" s="10">
        <v>-1.1000000000000001</v>
      </c>
      <c r="H653" t="s">
        <v>15</v>
      </c>
      <c r="I653" s="11">
        <v>5000</v>
      </c>
      <c r="J653" s="12">
        <v>100000</v>
      </c>
    </row>
    <row r="654" spans="1:10" x14ac:dyDescent="0.25">
      <c r="A654">
        <v>14946</v>
      </c>
      <c r="B654" t="s">
        <v>12</v>
      </c>
      <c r="C654" t="s">
        <v>13</v>
      </c>
      <c r="D654" t="s">
        <v>478</v>
      </c>
      <c r="E654" s="8">
        <v>41573</v>
      </c>
      <c r="F654" s="9">
        <v>4.4000000000000004E-2</v>
      </c>
      <c r="G654" s="10">
        <v>-1.1000000000000001</v>
      </c>
      <c r="H654" t="s">
        <v>17</v>
      </c>
      <c r="I654" s="11">
        <v>-4400</v>
      </c>
      <c r="J654" s="12">
        <v>100000</v>
      </c>
    </row>
    <row r="655" spans="1:10" x14ac:dyDescent="0.25">
      <c r="A655">
        <v>14947</v>
      </c>
      <c r="B655" t="s">
        <v>12</v>
      </c>
      <c r="C655" t="s">
        <v>13</v>
      </c>
      <c r="D655" t="s">
        <v>479</v>
      </c>
      <c r="E655" s="8">
        <v>41573</v>
      </c>
      <c r="F655" s="9">
        <v>4.4000000000000004E-2</v>
      </c>
      <c r="G655" s="10">
        <v>-1.1000000000000001</v>
      </c>
      <c r="H655" t="s">
        <v>15</v>
      </c>
      <c r="I655" s="11">
        <v>3999.9999999999995</v>
      </c>
      <c r="J655" s="12">
        <v>100000</v>
      </c>
    </row>
    <row r="656" spans="1:10" x14ac:dyDescent="0.25">
      <c r="A656">
        <v>14948</v>
      </c>
      <c r="B656" t="s">
        <v>12</v>
      </c>
      <c r="C656" t="s">
        <v>26</v>
      </c>
      <c r="D656" t="s">
        <v>480</v>
      </c>
      <c r="E656" s="8">
        <v>41573</v>
      </c>
      <c r="F656" s="9">
        <v>2.75E-2</v>
      </c>
      <c r="G656" s="10">
        <v>-1.1000000000000001</v>
      </c>
      <c r="H656" t="s">
        <v>15</v>
      </c>
      <c r="I656" s="11">
        <v>2500</v>
      </c>
      <c r="J656" s="12">
        <v>100000</v>
      </c>
    </row>
    <row r="657" spans="1:10" x14ac:dyDescent="0.25">
      <c r="A657">
        <v>14949</v>
      </c>
      <c r="B657" t="s">
        <v>12</v>
      </c>
      <c r="C657" t="s">
        <v>13</v>
      </c>
      <c r="D657" t="s">
        <v>481</v>
      </c>
      <c r="E657" s="8">
        <v>41573</v>
      </c>
      <c r="F657" s="9">
        <v>3.3000000000000002E-2</v>
      </c>
      <c r="G657" s="10">
        <v>-1.1000000000000001</v>
      </c>
      <c r="H657" t="s">
        <v>17</v>
      </c>
      <c r="I657" s="11">
        <v>-3300</v>
      </c>
      <c r="J657" s="12">
        <v>100000</v>
      </c>
    </row>
    <row r="658" spans="1:10" x14ac:dyDescent="0.25">
      <c r="A658">
        <v>14950</v>
      </c>
      <c r="B658" t="s">
        <v>12</v>
      </c>
      <c r="C658" t="s">
        <v>13</v>
      </c>
      <c r="D658" t="s">
        <v>294</v>
      </c>
      <c r="E658" s="8">
        <v>41573</v>
      </c>
      <c r="F658" s="9">
        <v>4.4000000000000004E-2</v>
      </c>
      <c r="G658" s="10">
        <v>-1.1000000000000001</v>
      </c>
      <c r="H658" t="s">
        <v>17</v>
      </c>
      <c r="I658" s="11">
        <v>-4400</v>
      </c>
      <c r="J658" s="12">
        <v>100000</v>
      </c>
    </row>
    <row r="659" spans="1:10" x14ac:dyDescent="0.25">
      <c r="A659">
        <v>14951</v>
      </c>
      <c r="B659" t="s">
        <v>12</v>
      </c>
      <c r="C659" t="s">
        <v>13</v>
      </c>
      <c r="D659" t="s">
        <v>482</v>
      </c>
      <c r="E659" s="8">
        <v>41573</v>
      </c>
      <c r="F659" s="9">
        <v>3.3000000000000002E-2</v>
      </c>
      <c r="G659" s="10">
        <v>-1.1000000000000001</v>
      </c>
      <c r="H659" t="s">
        <v>15</v>
      </c>
      <c r="I659" s="11">
        <v>2999.9999999999995</v>
      </c>
      <c r="J659" s="12">
        <v>100000</v>
      </c>
    </row>
    <row r="660" spans="1:10" x14ac:dyDescent="0.25">
      <c r="A660">
        <v>14952</v>
      </c>
      <c r="B660" t="s">
        <v>12</v>
      </c>
      <c r="C660" t="s">
        <v>13</v>
      </c>
      <c r="D660" t="s">
        <v>483</v>
      </c>
      <c r="E660" s="8">
        <v>41573</v>
      </c>
      <c r="F660" s="9">
        <v>3.3000000000000002E-2</v>
      </c>
      <c r="G660" s="10">
        <v>-1.1000000000000001</v>
      </c>
      <c r="H660" t="s">
        <v>15</v>
      </c>
      <c r="I660" s="11">
        <v>2999.9999999999995</v>
      </c>
      <c r="J660" s="12">
        <v>100000</v>
      </c>
    </row>
    <row r="661" spans="1:10" x14ac:dyDescent="0.25">
      <c r="A661">
        <v>14939</v>
      </c>
      <c r="B661" t="s">
        <v>12</v>
      </c>
      <c r="C661" t="s">
        <v>13</v>
      </c>
      <c r="D661" t="s">
        <v>484</v>
      </c>
      <c r="E661" s="8">
        <v>41572</v>
      </c>
      <c r="F661" s="9">
        <v>4.4999999999999998E-2</v>
      </c>
      <c r="G661" s="10">
        <v>-1.02</v>
      </c>
      <c r="H661" t="s">
        <v>17</v>
      </c>
      <c r="I661" s="11">
        <v>-4500</v>
      </c>
      <c r="J661" s="12">
        <v>100000</v>
      </c>
    </row>
    <row r="662" spans="1:10" x14ac:dyDescent="0.25">
      <c r="A662">
        <v>14935</v>
      </c>
      <c r="B662" t="s">
        <v>12</v>
      </c>
      <c r="C662" t="s">
        <v>13</v>
      </c>
      <c r="D662" t="s">
        <v>485</v>
      </c>
      <c r="E662" s="8">
        <v>41571</v>
      </c>
      <c r="F662" s="9">
        <v>4.4000000000000004E-2</v>
      </c>
      <c r="G662" s="10">
        <v>-1.1000000000000001</v>
      </c>
      <c r="H662" t="s">
        <v>15</v>
      </c>
      <c r="I662" s="11">
        <v>3999.9999999999995</v>
      </c>
      <c r="J662" s="12">
        <v>100000</v>
      </c>
    </row>
    <row r="663" spans="1:10" x14ac:dyDescent="0.25">
      <c r="A663">
        <v>14936</v>
      </c>
      <c r="B663" t="s">
        <v>12</v>
      </c>
      <c r="C663" t="s">
        <v>41</v>
      </c>
      <c r="D663" t="s">
        <v>486</v>
      </c>
      <c r="E663" s="8">
        <v>41571</v>
      </c>
      <c r="F663" s="9">
        <v>0.01</v>
      </c>
      <c r="G663" s="10">
        <v>3.75</v>
      </c>
      <c r="H663" t="s">
        <v>17</v>
      </c>
      <c r="I663" s="12">
        <v>-1000</v>
      </c>
      <c r="J663" s="12">
        <v>100000</v>
      </c>
    </row>
    <row r="664" spans="1:10" x14ac:dyDescent="0.25">
      <c r="A664">
        <v>14933</v>
      </c>
      <c r="B664" t="s">
        <v>12</v>
      </c>
      <c r="C664" t="s">
        <v>13</v>
      </c>
      <c r="D664" t="s">
        <v>487</v>
      </c>
      <c r="E664" s="8">
        <v>41569</v>
      </c>
      <c r="F664" s="9">
        <v>3.3000000000000002E-2</v>
      </c>
      <c r="G664" s="10">
        <v>-1.1000000000000001</v>
      </c>
      <c r="H664" t="s">
        <v>15</v>
      </c>
      <c r="I664" s="11">
        <v>2999.9999999999995</v>
      </c>
      <c r="J664" s="12">
        <v>100000</v>
      </c>
    </row>
    <row r="665" spans="1:10" x14ac:dyDescent="0.25">
      <c r="A665">
        <v>14918</v>
      </c>
      <c r="B665" t="s">
        <v>12</v>
      </c>
      <c r="C665" t="s">
        <v>13</v>
      </c>
      <c r="D665" t="s">
        <v>488</v>
      </c>
      <c r="E665" s="8">
        <v>41566</v>
      </c>
      <c r="F665" s="9">
        <v>5.5E-2</v>
      </c>
      <c r="G665" s="10">
        <v>-1.1000000000000001</v>
      </c>
      <c r="H665" t="s">
        <v>15</v>
      </c>
      <c r="I665" s="11">
        <v>5000</v>
      </c>
      <c r="J665" s="12">
        <v>100000</v>
      </c>
    </row>
    <row r="666" spans="1:10" x14ac:dyDescent="0.25">
      <c r="A666">
        <v>14919</v>
      </c>
      <c r="B666" t="s">
        <v>12</v>
      </c>
      <c r="C666" t="s">
        <v>13</v>
      </c>
      <c r="D666" t="s">
        <v>489</v>
      </c>
      <c r="E666" s="8">
        <v>41566</v>
      </c>
      <c r="F666" s="9">
        <v>3.3000000000000002E-2</v>
      </c>
      <c r="G666" s="10">
        <v>-1.1000000000000001</v>
      </c>
      <c r="H666" t="s">
        <v>15</v>
      </c>
      <c r="I666" s="11">
        <v>2999.9999999999995</v>
      </c>
      <c r="J666" s="12">
        <v>100000</v>
      </c>
    </row>
    <row r="667" spans="1:10" x14ac:dyDescent="0.25">
      <c r="A667">
        <v>14920</v>
      </c>
      <c r="B667" t="s">
        <v>12</v>
      </c>
      <c r="C667" t="s">
        <v>26</v>
      </c>
      <c r="D667" t="s">
        <v>490</v>
      </c>
      <c r="E667" s="8">
        <v>41566</v>
      </c>
      <c r="F667" s="9">
        <v>0.04</v>
      </c>
      <c r="G667" s="10">
        <v>-1.1000000000000001</v>
      </c>
      <c r="H667" t="s">
        <v>17</v>
      </c>
      <c r="I667" s="11">
        <v>-4000</v>
      </c>
      <c r="J667" s="12">
        <v>100000</v>
      </c>
    </row>
    <row r="668" spans="1:10" x14ac:dyDescent="0.25">
      <c r="A668">
        <v>14921</v>
      </c>
      <c r="B668" t="s">
        <v>12</v>
      </c>
      <c r="C668" t="s">
        <v>13</v>
      </c>
      <c r="D668" t="s">
        <v>491</v>
      </c>
      <c r="E668" s="8">
        <v>41566</v>
      </c>
      <c r="F668" s="9">
        <v>1.1000000000000001E-2</v>
      </c>
      <c r="G668" s="10">
        <v>-1.1000000000000001</v>
      </c>
      <c r="H668" t="s">
        <v>17</v>
      </c>
      <c r="I668" s="11">
        <v>-1100</v>
      </c>
      <c r="J668" s="12">
        <v>100000</v>
      </c>
    </row>
    <row r="669" spans="1:10" x14ac:dyDescent="0.25">
      <c r="A669">
        <v>14922</v>
      </c>
      <c r="B669" t="s">
        <v>12</v>
      </c>
      <c r="C669" t="s">
        <v>13</v>
      </c>
      <c r="D669" t="s">
        <v>492</v>
      </c>
      <c r="E669" s="8">
        <v>41566</v>
      </c>
      <c r="F669" s="9">
        <v>4.4000000000000004E-2</v>
      </c>
      <c r="G669" s="10">
        <v>-1.1000000000000001</v>
      </c>
      <c r="H669" t="s">
        <v>17</v>
      </c>
      <c r="I669" s="11">
        <v>-4400</v>
      </c>
      <c r="J669" s="12">
        <v>100000</v>
      </c>
    </row>
    <row r="670" spans="1:10" x14ac:dyDescent="0.25">
      <c r="A670">
        <v>14923</v>
      </c>
      <c r="B670" t="s">
        <v>12</v>
      </c>
      <c r="C670" t="s">
        <v>13</v>
      </c>
      <c r="D670" t="s">
        <v>493</v>
      </c>
      <c r="E670" s="8">
        <v>41566</v>
      </c>
      <c r="F670" s="9">
        <v>3.3000000000000002E-2</v>
      </c>
      <c r="G670" s="10">
        <v>-1.1000000000000001</v>
      </c>
      <c r="H670" t="s">
        <v>17</v>
      </c>
      <c r="I670" s="11">
        <v>-3300</v>
      </c>
      <c r="J670" s="12">
        <v>100000</v>
      </c>
    </row>
    <row r="671" spans="1:10" x14ac:dyDescent="0.25">
      <c r="A671">
        <v>14924</v>
      </c>
      <c r="B671" t="s">
        <v>12</v>
      </c>
      <c r="C671" t="s">
        <v>29</v>
      </c>
      <c r="D671" t="s">
        <v>494</v>
      </c>
      <c r="E671" s="8">
        <v>41566</v>
      </c>
      <c r="F671" s="9">
        <v>3.3000000000000002E-2</v>
      </c>
      <c r="G671" s="10">
        <v>-1.1000000000000001</v>
      </c>
      <c r="H671" t="s">
        <v>17</v>
      </c>
      <c r="I671" s="11">
        <v>-3300</v>
      </c>
      <c r="J671" s="12">
        <v>100000</v>
      </c>
    </row>
    <row r="672" spans="1:10" x14ac:dyDescent="0.25">
      <c r="A672">
        <v>14916</v>
      </c>
      <c r="B672" t="s">
        <v>12</v>
      </c>
      <c r="C672" t="s">
        <v>13</v>
      </c>
      <c r="D672" t="s">
        <v>495</v>
      </c>
      <c r="E672" s="8">
        <v>41565</v>
      </c>
      <c r="F672" s="9">
        <v>4.4000000000000004E-2</v>
      </c>
      <c r="G672" s="10">
        <v>-1.1000000000000001</v>
      </c>
      <c r="H672" t="s">
        <v>15</v>
      </c>
      <c r="I672" s="11">
        <v>3999.9999999999995</v>
      </c>
      <c r="J672" s="12">
        <v>100000</v>
      </c>
    </row>
    <row r="673" spans="1:10" x14ac:dyDescent="0.25">
      <c r="A673">
        <v>14898</v>
      </c>
      <c r="B673" t="s">
        <v>12</v>
      </c>
      <c r="C673" t="s">
        <v>41</v>
      </c>
      <c r="D673" t="s">
        <v>496</v>
      </c>
      <c r="E673" s="8">
        <v>41564</v>
      </c>
      <c r="F673" s="9">
        <v>0.04</v>
      </c>
      <c r="G673" s="10">
        <v>-1.1499999999999999</v>
      </c>
      <c r="H673" t="s">
        <v>15</v>
      </c>
      <c r="I673" s="11">
        <v>3478.2608695652175</v>
      </c>
      <c r="J673" s="12">
        <v>100000</v>
      </c>
    </row>
    <row r="674" spans="1:10" x14ac:dyDescent="0.25">
      <c r="A674">
        <v>14892</v>
      </c>
      <c r="B674" t="s">
        <v>12</v>
      </c>
      <c r="C674" t="s">
        <v>13</v>
      </c>
      <c r="D674" t="s">
        <v>497</v>
      </c>
      <c r="E674" s="8">
        <v>41562</v>
      </c>
      <c r="F674" s="9">
        <v>3.3000000000000002E-2</v>
      </c>
      <c r="G674" s="10">
        <v>-1.1000000000000001</v>
      </c>
      <c r="H674" t="s">
        <v>15</v>
      </c>
      <c r="I674" s="11">
        <v>2999.9999999999995</v>
      </c>
      <c r="J674" s="12">
        <v>100000</v>
      </c>
    </row>
    <row r="675" spans="1:10" x14ac:dyDescent="0.25">
      <c r="A675">
        <v>14869</v>
      </c>
      <c r="B675" t="s">
        <v>12</v>
      </c>
      <c r="C675" t="s">
        <v>13</v>
      </c>
      <c r="D675" t="s">
        <v>498</v>
      </c>
      <c r="E675" s="8">
        <v>41559</v>
      </c>
      <c r="F675" s="9">
        <v>0</v>
      </c>
      <c r="G675" s="10">
        <v>-1.1000000000000001</v>
      </c>
      <c r="H675" t="s">
        <v>20</v>
      </c>
      <c r="I675" s="11">
        <v>0</v>
      </c>
      <c r="J675" s="12">
        <v>100000</v>
      </c>
    </row>
    <row r="676" spans="1:10" x14ac:dyDescent="0.25">
      <c r="A676">
        <v>14870</v>
      </c>
      <c r="B676" t="s">
        <v>12</v>
      </c>
      <c r="C676" t="s">
        <v>13</v>
      </c>
      <c r="D676" t="s">
        <v>499</v>
      </c>
      <c r="E676" s="8">
        <v>41559</v>
      </c>
      <c r="F676" s="9">
        <v>4.4000000000000004E-2</v>
      </c>
      <c r="G676" s="10">
        <v>-1.1000000000000001</v>
      </c>
      <c r="H676" t="s">
        <v>15</v>
      </c>
      <c r="I676" s="11">
        <v>3999.9999999999995</v>
      </c>
      <c r="J676" s="12">
        <v>100000</v>
      </c>
    </row>
    <row r="677" spans="1:10" x14ac:dyDescent="0.25">
      <c r="A677">
        <v>14871</v>
      </c>
      <c r="B677" t="s">
        <v>12</v>
      </c>
      <c r="C677" t="s">
        <v>41</v>
      </c>
      <c r="D677" t="s">
        <v>500</v>
      </c>
      <c r="E677" s="8">
        <v>41559</v>
      </c>
      <c r="F677" s="9">
        <v>0.01</v>
      </c>
      <c r="G677" s="10">
        <v>7</v>
      </c>
      <c r="H677" t="s">
        <v>17</v>
      </c>
      <c r="I677" s="12">
        <v>-1000</v>
      </c>
      <c r="J677" s="12">
        <v>100000</v>
      </c>
    </row>
    <row r="678" spans="1:10" x14ac:dyDescent="0.25">
      <c r="A678">
        <v>14872</v>
      </c>
      <c r="B678" t="s">
        <v>12</v>
      </c>
      <c r="C678" t="s">
        <v>13</v>
      </c>
      <c r="D678" t="s">
        <v>501</v>
      </c>
      <c r="E678" s="8">
        <v>41559</v>
      </c>
      <c r="F678" s="9">
        <v>4.4000000000000004E-2</v>
      </c>
      <c r="G678" s="10">
        <v>-1.1000000000000001</v>
      </c>
      <c r="H678" t="s">
        <v>17</v>
      </c>
      <c r="I678" s="11">
        <v>-4400</v>
      </c>
      <c r="J678" s="12">
        <v>100000</v>
      </c>
    </row>
    <row r="679" spans="1:10" x14ac:dyDescent="0.25">
      <c r="A679">
        <v>14873</v>
      </c>
      <c r="B679" t="s">
        <v>12</v>
      </c>
      <c r="C679" t="s">
        <v>41</v>
      </c>
      <c r="D679" t="s">
        <v>502</v>
      </c>
      <c r="E679" s="8">
        <v>41559</v>
      </c>
      <c r="F679" s="9">
        <v>0.01</v>
      </c>
      <c r="G679" s="10">
        <v>4.7</v>
      </c>
      <c r="H679" t="s">
        <v>17</v>
      </c>
      <c r="I679" s="12">
        <v>-1000</v>
      </c>
      <c r="J679" s="12">
        <v>100000</v>
      </c>
    </row>
    <row r="680" spans="1:10" x14ac:dyDescent="0.25">
      <c r="A680">
        <v>14874</v>
      </c>
      <c r="B680" t="s">
        <v>12</v>
      </c>
      <c r="C680" t="s">
        <v>13</v>
      </c>
      <c r="D680" t="s">
        <v>503</v>
      </c>
      <c r="E680" s="8">
        <v>41559</v>
      </c>
      <c r="F680" s="9">
        <v>5.5E-2</v>
      </c>
      <c r="G680" s="10">
        <v>-1.1000000000000001</v>
      </c>
      <c r="H680" t="s">
        <v>15</v>
      </c>
      <c r="I680" s="11">
        <v>5000</v>
      </c>
      <c r="J680" s="12">
        <v>100000</v>
      </c>
    </row>
    <row r="681" spans="1:10" x14ac:dyDescent="0.25">
      <c r="A681">
        <v>14875</v>
      </c>
      <c r="B681" t="s">
        <v>12</v>
      </c>
      <c r="C681" t="s">
        <v>13</v>
      </c>
      <c r="D681" t="s">
        <v>504</v>
      </c>
      <c r="E681" s="8">
        <v>41559</v>
      </c>
      <c r="F681" s="9">
        <v>3.3000000000000002E-2</v>
      </c>
      <c r="G681" s="10">
        <v>-1.1000000000000001</v>
      </c>
      <c r="H681" t="s">
        <v>15</v>
      </c>
      <c r="I681" s="11">
        <v>2999.9999999999995</v>
      </c>
      <c r="J681" s="12">
        <v>100000</v>
      </c>
    </row>
    <row r="682" spans="1:10" x14ac:dyDescent="0.25">
      <c r="A682">
        <v>14876</v>
      </c>
      <c r="B682" t="s">
        <v>12</v>
      </c>
      <c r="C682" t="s">
        <v>13</v>
      </c>
      <c r="D682" t="s">
        <v>505</v>
      </c>
      <c r="E682" s="8">
        <v>41559</v>
      </c>
      <c r="F682" s="9">
        <v>4.4000000000000004E-2</v>
      </c>
      <c r="G682" s="10">
        <v>-1.1000000000000001</v>
      </c>
      <c r="H682" t="s">
        <v>15</v>
      </c>
      <c r="I682" s="11">
        <v>3999.9999999999995</v>
      </c>
      <c r="J682" s="12">
        <v>100000</v>
      </c>
    </row>
    <row r="683" spans="1:10" x14ac:dyDescent="0.25">
      <c r="A683">
        <v>14877</v>
      </c>
      <c r="B683" t="s">
        <v>12</v>
      </c>
      <c r="C683" t="s">
        <v>26</v>
      </c>
      <c r="D683" t="s">
        <v>506</v>
      </c>
      <c r="E683" s="8">
        <v>41559</v>
      </c>
      <c r="F683" s="9">
        <v>4.4999999999999998E-2</v>
      </c>
      <c r="G683" s="10">
        <v>-1.1000000000000001</v>
      </c>
      <c r="H683" t="s">
        <v>15</v>
      </c>
      <c r="I683" s="11">
        <v>4090.9090909090905</v>
      </c>
      <c r="J683" s="12">
        <v>100000</v>
      </c>
    </row>
    <row r="684" spans="1:10" x14ac:dyDescent="0.25">
      <c r="A684">
        <v>14862</v>
      </c>
      <c r="B684" t="s">
        <v>12</v>
      </c>
      <c r="C684" t="s">
        <v>29</v>
      </c>
      <c r="D684" t="s">
        <v>507</v>
      </c>
      <c r="E684" s="8">
        <v>41558</v>
      </c>
      <c r="F684" s="9">
        <v>3.3000000000000002E-2</v>
      </c>
      <c r="G684" s="10">
        <v>-1.1000000000000001</v>
      </c>
      <c r="H684" t="s">
        <v>17</v>
      </c>
      <c r="I684" s="11">
        <v>-3300</v>
      </c>
      <c r="J684" s="12">
        <v>100000</v>
      </c>
    </row>
    <row r="685" spans="1:10" x14ac:dyDescent="0.25">
      <c r="A685">
        <v>14858</v>
      </c>
      <c r="B685" t="s">
        <v>12</v>
      </c>
      <c r="C685" t="s">
        <v>13</v>
      </c>
      <c r="D685" t="s">
        <v>508</v>
      </c>
      <c r="E685" s="8">
        <v>41557</v>
      </c>
      <c r="F685" s="9">
        <v>4.4000000000000004E-2</v>
      </c>
      <c r="G685" s="10">
        <v>-1.1000000000000001</v>
      </c>
      <c r="H685" t="s">
        <v>15</v>
      </c>
      <c r="I685" s="11">
        <v>3999.9999999999995</v>
      </c>
      <c r="J685" s="12">
        <v>100000</v>
      </c>
    </row>
    <row r="686" spans="1:10" x14ac:dyDescent="0.25">
      <c r="A686">
        <v>14829</v>
      </c>
      <c r="B686" t="s">
        <v>12</v>
      </c>
      <c r="C686" t="s">
        <v>13</v>
      </c>
      <c r="D686" t="s">
        <v>509</v>
      </c>
      <c r="E686" s="8">
        <v>41552</v>
      </c>
      <c r="F686" s="9">
        <v>4.4999999999999998E-2</v>
      </c>
      <c r="G686" s="10">
        <v>-1.1499999999999999</v>
      </c>
      <c r="H686" t="s">
        <v>17</v>
      </c>
      <c r="I686" s="11">
        <v>-4500</v>
      </c>
      <c r="J686" s="12">
        <v>100000</v>
      </c>
    </row>
    <row r="687" spans="1:10" x14ac:dyDescent="0.25">
      <c r="A687">
        <v>14830</v>
      </c>
      <c r="B687" t="s">
        <v>12</v>
      </c>
      <c r="C687" t="s">
        <v>26</v>
      </c>
      <c r="D687" t="s">
        <v>510</v>
      </c>
      <c r="E687" s="8">
        <v>41552</v>
      </c>
      <c r="F687" s="9">
        <v>3.3000000000000002E-2</v>
      </c>
      <c r="G687" s="10">
        <v>-1.1000000000000001</v>
      </c>
      <c r="H687" t="s">
        <v>15</v>
      </c>
      <c r="I687" s="11">
        <v>2999.9999999999995</v>
      </c>
      <c r="J687" s="12">
        <v>100000</v>
      </c>
    </row>
    <row r="688" spans="1:10" x14ac:dyDescent="0.25">
      <c r="A688">
        <v>14831</v>
      </c>
      <c r="B688" t="s">
        <v>12</v>
      </c>
      <c r="C688" t="s">
        <v>13</v>
      </c>
      <c r="D688" t="s">
        <v>511</v>
      </c>
      <c r="E688" s="8">
        <v>41552</v>
      </c>
      <c r="F688" s="9">
        <v>4.4000000000000004E-2</v>
      </c>
      <c r="G688" s="10">
        <v>-1.1000000000000001</v>
      </c>
      <c r="H688" t="s">
        <v>15</v>
      </c>
      <c r="I688" s="11">
        <v>3999.9999999999995</v>
      </c>
      <c r="J688" s="12">
        <v>100000</v>
      </c>
    </row>
    <row r="689" spans="1:10" x14ac:dyDescent="0.25">
      <c r="A689">
        <v>14832</v>
      </c>
      <c r="B689" t="s">
        <v>12</v>
      </c>
      <c r="C689" t="s">
        <v>41</v>
      </c>
      <c r="D689" t="s">
        <v>512</v>
      </c>
      <c r="E689" s="8">
        <v>41552</v>
      </c>
      <c r="F689" s="9">
        <v>0.01</v>
      </c>
      <c r="G689" s="10">
        <v>3.6</v>
      </c>
      <c r="H689" t="s">
        <v>17</v>
      </c>
      <c r="I689" s="12">
        <v>-1000</v>
      </c>
      <c r="J689" s="12">
        <v>100000</v>
      </c>
    </row>
    <row r="690" spans="1:10" x14ac:dyDescent="0.25">
      <c r="A690">
        <v>14833</v>
      </c>
      <c r="B690" t="s">
        <v>12</v>
      </c>
      <c r="C690" t="s">
        <v>13</v>
      </c>
      <c r="D690" t="s">
        <v>513</v>
      </c>
      <c r="E690" s="8">
        <v>41552</v>
      </c>
      <c r="F690" s="9">
        <v>1.1000000000000001E-2</v>
      </c>
      <c r="G690" s="10">
        <v>-1.1000000000000001</v>
      </c>
      <c r="H690" t="s">
        <v>17</v>
      </c>
      <c r="I690" s="11">
        <v>-1100</v>
      </c>
      <c r="J690" s="12">
        <v>100000</v>
      </c>
    </row>
    <row r="691" spans="1:10" x14ac:dyDescent="0.25">
      <c r="A691">
        <v>14834</v>
      </c>
      <c r="B691" t="s">
        <v>12</v>
      </c>
      <c r="C691" t="s">
        <v>13</v>
      </c>
      <c r="D691" t="s">
        <v>514</v>
      </c>
      <c r="E691" s="8">
        <v>41552</v>
      </c>
      <c r="F691" s="9">
        <v>5.5E-2</v>
      </c>
      <c r="G691" s="10">
        <v>-1.1000000000000001</v>
      </c>
      <c r="H691" t="s">
        <v>15</v>
      </c>
      <c r="I691" s="11">
        <v>5000</v>
      </c>
      <c r="J691" s="12">
        <v>100000</v>
      </c>
    </row>
    <row r="692" spans="1:10" x14ac:dyDescent="0.25">
      <c r="A692">
        <v>14835</v>
      </c>
      <c r="B692" t="s">
        <v>12</v>
      </c>
      <c r="C692" t="s">
        <v>13</v>
      </c>
      <c r="D692" t="s">
        <v>116</v>
      </c>
      <c r="E692" s="8">
        <v>41552</v>
      </c>
      <c r="F692" s="9">
        <v>3.3000000000000002E-2</v>
      </c>
      <c r="G692" s="10">
        <v>-1.1000000000000001</v>
      </c>
      <c r="H692" t="s">
        <v>15</v>
      </c>
      <c r="I692" s="11">
        <v>2999.9999999999995</v>
      </c>
      <c r="J692" s="12">
        <v>100000</v>
      </c>
    </row>
    <row r="693" spans="1:10" x14ac:dyDescent="0.25">
      <c r="A693">
        <v>14836</v>
      </c>
      <c r="B693" t="s">
        <v>12</v>
      </c>
      <c r="C693" t="s">
        <v>13</v>
      </c>
      <c r="D693" t="s">
        <v>515</v>
      </c>
      <c r="E693" s="8">
        <v>41552</v>
      </c>
      <c r="F693" s="9">
        <v>3.3000000000000002E-2</v>
      </c>
      <c r="G693" s="10">
        <v>-1.1000000000000001</v>
      </c>
      <c r="H693" t="s">
        <v>15</v>
      </c>
      <c r="I693" s="11">
        <v>2999.9999999999995</v>
      </c>
      <c r="J693" s="12">
        <v>100000</v>
      </c>
    </row>
    <row r="694" spans="1:10" x14ac:dyDescent="0.25">
      <c r="A694">
        <v>14820</v>
      </c>
      <c r="B694" t="s">
        <v>12</v>
      </c>
      <c r="C694" t="s">
        <v>13</v>
      </c>
      <c r="D694" t="s">
        <v>516</v>
      </c>
      <c r="E694" s="8">
        <v>41551</v>
      </c>
      <c r="F694" s="9">
        <v>3.3000000000000002E-2</v>
      </c>
      <c r="G694" s="10">
        <v>-1.1000000000000001</v>
      </c>
      <c r="H694" t="s">
        <v>15</v>
      </c>
      <c r="I694" s="11">
        <v>2999.9999999999995</v>
      </c>
      <c r="J694" s="12">
        <v>100000</v>
      </c>
    </row>
    <row r="695" spans="1:10" x14ac:dyDescent="0.25">
      <c r="A695">
        <v>14811</v>
      </c>
      <c r="B695" t="s">
        <v>12</v>
      </c>
      <c r="C695" t="s">
        <v>29</v>
      </c>
      <c r="D695" t="s">
        <v>517</v>
      </c>
      <c r="E695" s="8">
        <v>41550</v>
      </c>
      <c r="F695" s="9">
        <v>1.1000000000000001E-2</v>
      </c>
      <c r="G695" s="10">
        <v>-1.1000000000000001</v>
      </c>
      <c r="H695" t="s">
        <v>17</v>
      </c>
      <c r="I695" s="11">
        <v>-1100</v>
      </c>
      <c r="J695" s="12">
        <v>100000</v>
      </c>
    </row>
    <row r="696" spans="1:10" x14ac:dyDescent="0.25">
      <c r="A696">
        <v>14812</v>
      </c>
      <c r="B696" t="s">
        <v>12</v>
      </c>
      <c r="C696" t="s">
        <v>29</v>
      </c>
      <c r="D696" t="s">
        <v>518</v>
      </c>
      <c r="E696" s="8">
        <v>41550</v>
      </c>
      <c r="F696" s="9">
        <v>0</v>
      </c>
      <c r="G696" s="10">
        <v>-1.1000000000000001</v>
      </c>
      <c r="H696" t="s">
        <v>20</v>
      </c>
      <c r="I696" s="11">
        <v>0</v>
      </c>
      <c r="J696" s="12">
        <v>100000</v>
      </c>
    </row>
    <row r="697" spans="1:10" x14ac:dyDescent="0.25">
      <c r="A697">
        <v>14788</v>
      </c>
      <c r="B697" t="s">
        <v>12</v>
      </c>
      <c r="C697" t="s">
        <v>13</v>
      </c>
      <c r="D697" t="s">
        <v>519</v>
      </c>
      <c r="E697" s="8">
        <v>41545</v>
      </c>
      <c r="F697" s="9">
        <v>5.5E-2</v>
      </c>
      <c r="G697" s="10">
        <v>-1.1000000000000001</v>
      </c>
      <c r="H697" t="s">
        <v>15</v>
      </c>
      <c r="I697" s="11">
        <v>5000</v>
      </c>
      <c r="J697" s="12">
        <v>100000</v>
      </c>
    </row>
    <row r="698" spans="1:10" x14ac:dyDescent="0.25">
      <c r="A698">
        <v>14789</v>
      </c>
      <c r="B698" t="s">
        <v>12</v>
      </c>
      <c r="C698" t="s">
        <v>13</v>
      </c>
      <c r="D698" t="s">
        <v>520</v>
      </c>
      <c r="E698" s="8">
        <v>41545</v>
      </c>
      <c r="F698" s="9">
        <v>0</v>
      </c>
      <c r="G698" s="10">
        <v>-1.1000000000000001</v>
      </c>
      <c r="H698" t="s">
        <v>20</v>
      </c>
      <c r="I698" s="11">
        <v>0</v>
      </c>
      <c r="J698" s="12">
        <v>100000</v>
      </c>
    </row>
    <row r="699" spans="1:10" x14ac:dyDescent="0.25">
      <c r="A699">
        <v>14790</v>
      </c>
      <c r="B699" t="s">
        <v>12</v>
      </c>
      <c r="C699" t="s">
        <v>41</v>
      </c>
      <c r="D699" t="s">
        <v>521</v>
      </c>
      <c r="E699" s="8">
        <v>41545</v>
      </c>
      <c r="F699" s="9">
        <v>0.02</v>
      </c>
      <c r="G699" s="10">
        <v>1.3</v>
      </c>
      <c r="H699" t="s">
        <v>17</v>
      </c>
      <c r="I699" s="12">
        <v>-2000</v>
      </c>
      <c r="J699" s="12">
        <v>100000</v>
      </c>
    </row>
    <row r="700" spans="1:10" x14ac:dyDescent="0.25">
      <c r="A700">
        <v>14791</v>
      </c>
      <c r="B700" t="s">
        <v>12</v>
      </c>
      <c r="C700" t="s">
        <v>13</v>
      </c>
      <c r="D700" t="s">
        <v>522</v>
      </c>
      <c r="E700" s="8">
        <v>41545</v>
      </c>
      <c r="F700" s="9">
        <v>3.3000000000000002E-2</v>
      </c>
      <c r="G700" s="10">
        <v>-1.1000000000000001</v>
      </c>
      <c r="H700" t="s">
        <v>15</v>
      </c>
      <c r="I700" s="11">
        <v>2999.9999999999995</v>
      </c>
      <c r="J700" s="12">
        <v>100000</v>
      </c>
    </row>
    <row r="701" spans="1:10" x14ac:dyDescent="0.25">
      <c r="A701">
        <v>14792</v>
      </c>
      <c r="B701" t="s">
        <v>12</v>
      </c>
      <c r="C701" t="s">
        <v>13</v>
      </c>
      <c r="D701" t="s">
        <v>523</v>
      </c>
      <c r="E701" s="8">
        <v>41545</v>
      </c>
      <c r="F701" s="9">
        <v>0</v>
      </c>
      <c r="G701" s="10">
        <v>-1.1000000000000001</v>
      </c>
      <c r="H701" t="s">
        <v>20</v>
      </c>
      <c r="I701" s="11">
        <v>0</v>
      </c>
      <c r="J701" s="12">
        <v>100000</v>
      </c>
    </row>
    <row r="702" spans="1:10" x14ac:dyDescent="0.25">
      <c r="A702">
        <v>14794</v>
      </c>
      <c r="B702" t="s">
        <v>12</v>
      </c>
      <c r="C702" t="s">
        <v>13</v>
      </c>
      <c r="D702" t="s">
        <v>524</v>
      </c>
      <c r="E702" s="8">
        <v>41545</v>
      </c>
      <c r="F702" s="9">
        <v>4.4999999999999998E-2</v>
      </c>
      <c r="G702" s="10">
        <v>-1.2</v>
      </c>
      <c r="H702" t="s">
        <v>17</v>
      </c>
      <c r="I702" s="11">
        <v>-4500</v>
      </c>
      <c r="J702" s="12">
        <v>100000</v>
      </c>
    </row>
    <row r="703" spans="1:10" x14ac:dyDescent="0.25">
      <c r="A703">
        <v>14801</v>
      </c>
      <c r="B703" t="s">
        <v>12</v>
      </c>
      <c r="C703" t="s">
        <v>13</v>
      </c>
      <c r="D703" t="s">
        <v>525</v>
      </c>
      <c r="E703" s="8">
        <v>41545</v>
      </c>
      <c r="F703" s="9">
        <v>4.4000000000000004E-2</v>
      </c>
      <c r="G703" s="10">
        <v>-1.1000000000000001</v>
      </c>
      <c r="H703" t="s">
        <v>17</v>
      </c>
      <c r="I703" s="11">
        <v>-4400</v>
      </c>
      <c r="J703" s="12">
        <v>100000</v>
      </c>
    </row>
    <row r="704" spans="1:10" x14ac:dyDescent="0.25">
      <c r="A704">
        <v>14775</v>
      </c>
      <c r="B704" t="s">
        <v>12</v>
      </c>
      <c r="C704" t="s">
        <v>13</v>
      </c>
      <c r="D704" t="s">
        <v>526</v>
      </c>
      <c r="E704" s="8">
        <v>41544</v>
      </c>
      <c r="F704" s="9">
        <v>3.3000000000000002E-2</v>
      </c>
      <c r="G704" s="10">
        <v>-1.1000000000000001</v>
      </c>
      <c r="H704" t="s">
        <v>17</v>
      </c>
      <c r="I704" s="11">
        <v>-3300</v>
      </c>
      <c r="J704" s="12">
        <v>100000</v>
      </c>
    </row>
    <row r="705" spans="1:10" x14ac:dyDescent="0.25">
      <c r="A705">
        <v>14770</v>
      </c>
      <c r="B705" t="s">
        <v>12</v>
      </c>
      <c r="C705" t="s">
        <v>13</v>
      </c>
      <c r="D705" t="s">
        <v>527</v>
      </c>
      <c r="E705" s="8">
        <v>41543</v>
      </c>
      <c r="F705" s="9">
        <v>4.4000000000000004E-2</v>
      </c>
      <c r="G705" s="10">
        <v>-1.1000000000000001</v>
      </c>
      <c r="H705" t="s">
        <v>15</v>
      </c>
      <c r="I705" s="11">
        <v>3999.9999999999995</v>
      </c>
      <c r="J705" s="12">
        <v>100000</v>
      </c>
    </row>
    <row r="706" spans="1:10" x14ac:dyDescent="0.25">
      <c r="A706">
        <v>14771</v>
      </c>
      <c r="B706" t="s">
        <v>12</v>
      </c>
      <c r="C706" t="s">
        <v>13</v>
      </c>
      <c r="D706" t="s">
        <v>528</v>
      </c>
      <c r="E706" s="8">
        <v>41543</v>
      </c>
      <c r="F706" s="9">
        <v>2.2000000000000002E-2</v>
      </c>
      <c r="G706" s="10">
        <v>-1.1000000000000001</v>
      </c>
      <c r="H706" t="s">
        <v>15</v>
      </c>
      <c r="I706" s="11">
        <v>1999.9999999999998</v>
      </c>
      <c r="J706" s="12">
        <v>100000</v>
      </c>
    </row>
    <row r="707" spans="1:10" x14ac:dyDescent="0.25">
      <c r="A707">
        <v>14733</v>
      </c>
      <c r="B707" t="s">
        <v>12</v>
      </c>
      <c r="C707" t="s">
        <v>13</v>
      </c>
      <c r="D707" t="s">
        <v>529</v>
      </c>
      <c r="E707" s="8">
        <v>41538</v>
      </c>
      <c r="F707" s="9">
        <v>5.5E-2</v>
      </c>
      <c r="G707" s="10">
        <v>-1.1000000000000001</v>
      </c>
      <c r="H707" t="s">
        <v>15</v>
      </c>
      <c r="I707" s="11">
        <v>5000</v>
      </c>
      <c r="J707" s="12">
        <v>100000</v>
      </c>
    </row>
    <row r="708" spans="1:10" x14ac:dyDescent="0.25">
      <c r="A708">
        <v>14734</v>
      </c>
      <c r="B708" t="s">
        <v>12</v>
      </c>
      <c r="C708" t="s">
        <v>41</v>
      </c>
      <c r="D708" t="s">
        <v>530</v>
      </c>
      <c r="E708" s="8">
        <v>41538</v>
      </c>
      <c r="F708" s="9">
        <v>0.01</v>
      </c>
      <c r="G708" s="10">
        <v>1.75</v>
      </c>
      <c r="H708" t="s">
        <v>17</v>
      </c>
      <c r="I708" s="12">
        <v>-1000</v>
      </c>
      <c r="J708" s="12">
        <v>100000</v>
      </c>
    </row>
    <row r="709" spans="1:10" x14ac:dyDescent="0.25">
      <c r="A709">
        <v>14735</v>
      </c>
      <c r="B709" t="s">
        <v>12</v>
      </c>
      <c r="C709" t="s">
        <v>13</v>
      </c>
      <c r="D709" t="s">
        <v>531</v>
      </c>
      <c r="E709" s="8">
        <v>41538</v>
      </c>
      <c r="F709" s="9">
        <v>2.5000000000000001E-2</v>
      </c>
      <c r="G709" s="10">
        <v>-1.1000000000000001</v>
      </c>
      <c r="H709" t="s">
        <v>15</v>
      </c>
      <c r="I709" s="11">
        <v>2272.7272727272725</v>
      </c>
      <c r="J709" s="12">
        <v>100000</v>
      </c>
    </row>
    <row r="710" spans="1:10" x14ac:dyDescent="0.25">
      <c r="A710">
        <v>14736</v>
      </c>
      <c r="B710" t="s">
        <v>12</v>
      </c>
      <c r="C710" t="s">
        <v>13</v>
      </c>
      <c r="D710" t="s">
        <v>532</v>
      </c>
      <c r="E710" s="8">
        <v>41538</v>
      </c>
      <c r="F710" s="9">
        <v>0.03</v>
      </c>
      <c r="G710" s="10">
        <v>-1.1499999999999999</v>
      </c>
      <c r="H710" t="s">
        <v>17</v>
      </c>
      <c r="I710" s="11">
        <v>-3000</v>
      </c>
      <c r="J710" s="12">
        <v>100000</v>
      </c>
    </row>
    <row r="711" spans="1:10" x14ac:dyDescent="0.25">
      <c r="A711">
        <v>14737</v>
      </c>
      <c r="B711" t="s">
        <v>12</v>
      </c>
      <c r="C711" t="s">
        <v>13</v>
      </c>
      <c r="D711" t="s">
        <v>533</v>
      </c>
      <c r="E711" s="8">
        <v>41538</v>
      </c>
      <c r="F711" s="9">
        <v>3.3000000000000002E-2</v>
      </c>
      <c r="G711" s="10">
        <v>-1.1000000000000001</v>
      </c>
      <c r="H711" t="s">
        <v>17</v>
      </c>
      <c r="I711" s="11">
        <v>-3300</v>
      </c>
      <c r="J711" s="12">
        <v>100000</v>
      </c>
    </row>
    <row r="712" spans="1:10" x14ac:dyDescent="0.25">
      <c r="A712">
        <v>14743</v>
      </c>
      <c r="B712" t="s">
        <v>12</v>
      </c>
      <c r="C712" t="s">
        <v>13</v>
      </c>
      <c r="D712" t="s">
        <v>534</v>
      </c>
      <c r="E712" s="8">
        <v>41538</v>
      </c>
      <c r="F712" s="9">
        <v>4.4000000000000004E-2</v>
      </c>
      <c r="G712" s="10">
        <v>-1.1000000000000001</v>
      </c>
      <c r="H712" t="s">
        <v>15</v>
      </c>
      <c r="I712" s="11">
        <v>3999.9999999999995</v>
      </c>
      <c r="J712" s="12">
        <v>100000</v>
      </c>
    </row>
    <row r="713" spans="1:10" x14ac:dyDescent="0.25">
      <c r="A713">
        <v>14744</v>
      </c>
      <c r="B713" t="s">
        <v>12</v>
      </c>
      <c r="C713" t="s">
        <v>13</v>
      </c>
      <c r="D713" t="s">
        <v>462</v>
      </c>
      <c r="E713" s="8">
        <v>41538</v>
      </c>
      <c r="F713" s="9">
        <v>3.3000000000000002E-2</v>
      </c>
      <c r="G713" s="10">
        <v>-1.1000000000000001</v>
      </c>
      <c r="H713" t="s">
        <v>15</v>
      </c>
      <c r="I713" s="11">
        <v>2999.9999999999995</v>
      </c>
      <c r="J713" s="12">
        <v>100000</v>
      </c>
    </row>
    <row r="714" spans="1:10" x14ac:dyDescent="0.25">
      <c r="A714">
        <v>14727</v>
      </c>
      <c r="B714" t="s">
        <v>12</v>
      </c>
      <c r="C714" t="s">
        <v>13</v>
      </c>
      <c r="D714" t="s">
        <v>535</v>
      </c>
      <c r="E714" s="8">
        <v>41537</v>
      </c>
      <c r="F714" s="9">
        <v>3.3000000000000002E-2</v>
      </c>
      <c r="G714" s="10">
        <v>-1.1000000000000001</v>
      </c>
      <c r="H714" t="s">
        <v>15</v>
      </c>
      <c r="I714" s="11">
        <v>2999.9999999999995</v>
      </c>
      <c r="J714" s="12">
        <v>100000</v>
      </c>
    </row>
    <row r="715" spans="1:10" x14ac:dyDescent="0.25">
      <c r="A715">
        <v>14724</v>
      </c>
      <c r="B715" t="s">
        <v>12</v>
      </c>
      <c r="C715" t="s">
        <v>13</v>
      </c>
      <c r="D715" t="s">
        <v>536</v>
      </c>
      <c r="E715" s="8">
        <v>41536</v>
      </c>
      <c r="F715" s="9">
        <v>3.3000000000000002E-2</v>
      </c>
      <c r="G715" s="10">
        <v>-1.1000000000000001</v>
      </c>
      <c r="H715" t="s">
        <v>15</v>
      </c>
      <c r="I715" s="11">
        <v>2999.9999999999995</v>
      </c>
      <c r="J715" s="12">
        <v>100000</v>
      </c>
    </row>
    <row r="716" spans="1:10" x14ac:dyDescent="0.25">
      <c r="A716">
        <v>14693</v>
      </c>
      <c r="B716" t="s">
        <v>12</v>
      </c>
      <c r="C716" t="s">
        <v>13</v>
      </c>
      <c r="D716" t="s">
        <v>537</v>
      </c>
      <c r="E716" s="8">
        <v>41531</v>
      </c>
      <c r="F716" s="9">
        <v>2.2000000000000002E-2</v>
      </c>
      <c r="G716" s="10">
        <v>-1.1000000000000001</v>
      </c>
      <c r="H716" t="s">
        <v>17</v>
      </c>
      <c r="I716" s="11">
        <v>-2200</v>
      </c>
      <c r="J716" s="12">
        <v>100000</v>
      </c>
    </row>
    <row r="717" spans="1:10" x14ac:dyDescent="0.25">
      <c r="A717">
        <v>14694</v>
      </c>
      <c r="B717" t="s">
        <v>12</v>
      </c>
      <c r="C717" t="s">
        <v>13</v>
      </c>
      <c r="D717" t="s">
        <v>538</v>
      </c>
      <c r="E717" s="8">
        <v>41531</v>
      </c>
      <c r="F717" s="9">
        <v>0</v>
      </c>
      <c r="G717" s="10">
        <v>-1.1000000000000001</v>
      </c>
      <c r="H717" t="s">
        <v>20</v>
      </c>
      <c r="I717" s="11">
        <v>0</v>
      </c>
      <c r="J717" s="12">
        <v>100000</v>
      </c>
    </row>
    <row r="718" spans="1:10" x14ac:dyDescent="0.25">
      <c r="A718">
        <v>14696</v>
      </c>
      <c r="B718" t="s">
        <v>12</v>
      </c>
      <c r="C718" t="s">
        <v>13</v>
      </c>
      <c r="D718" t="s">
        <v>539</v>
      </c>
      <c r="E718" s="8">
        <v>41531</v>
      </c>
      <c r="F718" s="9">
        <v>2.5000000000000001E-2</v>
      </c>
      <c r="G718" s="10">
        <v>-1.2</v>
      </c>
      <c r="H718" t="s">
        <v>17</v>
      </c>
      <c r="I718" s="11">
        <v>-2500</v>
      </c>
      <c r="J718" s="12">
        <v>100000</v>
      </c>
    </row>
    <row r="719" spans="1:10" x14ac:dyDescent="0.25">
      <c r="A719">
        <v>14697</v>
      </c>
      <c r="B719" t="s">
        <v>12</v>
      </c>
      <c r="C719" t="s">
        <v>13</v>
      </c>
      <c r="D719" t="s">
        <v>540</v>
      </c>
      <c r="E719" s="8">
        <v>41531</v>
      </c>
      <c r="F719" s="9">
        <v>3.3000000000000002E-2</v>
      </c>
      <c r="G719" s="10">
        <v>-1.1000000000000001</v>
      </c>
      <c r="H719" t="s">
        <v>15</v>
      </c>
      <c r="I719" s="11">
        <v>2999.9999999999995</v>
      </c>
      <c r="J719" s="12">
        <v>100000</v>
      </c>
    </row>
    <row r="720" spans="1:10" x14ac:dyDescent="0.25">
      <c r="A720">
        <v>14698</v>
      </c>
      <c r="B720" t="s">
        <v>12</v>
      </c>
      <c r="C720" t="s">
        <v>13</v>
      </c>
      <c r="D720" t="s">
        <v>541</v>
      </c>
      <c r="E720" s="8">
        <v>41531</v>
      </c>
      <c r="F720" s="9">
        <v>3.5000000000000003E-2</v>
      </c>
      <c r="G720" s="10">
        <v>-1.2</v>
      </c>
      <c r="H720" t="s">
        <v>15</v>
      </c>
      <c r="I720" s="11">
        <v>2916.666666666667</v>
      </c>
      <c r="J720" s="12">
        <v>100000</v>
      </c>
    </row>
    <row r="721" spans="1:10" x14ac:dyDescent="0.25">
      <c r="A721">
        <v>14699</v>
      </c>
      <c r="B721" t="s">
        <v>12</v>
      </c>
      <c r="C721" t="s">
        <v>13</v>
      </c>
      <c r="D721" t="s">
        <v>542</v>
      </c>
      <c r="E721" s="8">
        <v>41531</v>
      </c>
      <c r="F721" s="9">
        <v>3.3000000000000002E-2</v>
      </c>
      <c r="G721" s="10">
        <v>-1.1000000000000001</v>
      </c>
      <c r="H721" t="s">
        <v>17</v>
      </c>
      <c r="I721" s="11">
        <v>-3300</v>
      </c>
      <c r="J721" s="12">
        <v>100000</v>
      </c>
    </row>
    <row r="722" spans="1:10" x14ac:dyDescent="0.25">
      <c r="A722">
        <v>14672</v>
      </c>
      <c r="B722" t="s">
        <v>12</v>
      </c>
      <c r="C722" t="s">
        <v>13</v>
      </c>
      <c r="D722" t="s">
        <v>543</v>
      </c>
      <c r="E722" s="8">
        <v>41529</v>
      </c>
      <c r="F722" s="9">
        <v>4.4000000000000004E-2</v>
      </c>
      <c r="G722" s="10">
        <v>-1.1000000000000001</v>
      </c>
      <c r="H722" t="s">
        <v>17</v>
      </c>
      <c r="I722" s="11">
        <v>-4400</v>
      </c>
      <c r="J722" s="12">
        <v>100000</v>
      </c>
    </row>
    <row r="723" spans="1:10" x14ac:dyDescent="0.25">
      <c r="A723">
        <v>14636</v>
      </c>
      <c r="B723" t="s">
        <v>12</v>
      </c>
      <c r="C723" t="s">
        <v>13</v>
      </c>
      <c r="D723" t="s">
        <v>544</v>
      </c>
      <c r="E723" s="8">
        <v>41524</v>
      </c>
      <c r="F723" s="9">
        <v>1.6500000000000001E-2</v>
      </c>
      <c r="G723" s="10">
        <v>-1.1000000000000001</v>
      </c>
      <c r="H723" t="s">
        <v>17</v>
      </c>
      <c r="I723" s="11">
        <v>-1650</v>
      </c>
      <c r="J723" s="12">
        <v>100000</v>
      </c>
    </row>
    <row r="724" spans="1:10" x14ac:dyDescent="0.25">
      <c r="A724">
        <v>14637</v>
      </c>
      <c r="B724" t="s">
        <v>12</v>
      </c>
      <c r="C724" t="s">
        <v>13</v>
      </c>
      <c r="D724" t="s">
        <v>545</v>
      </c>
      <c r="E724" s="8">
        <v>41524</v>
      </c>
      <c r="F724" s="9">
        <v>3.5000000000000003E-2</v>
      </c>
      <c r="G724" s="10">
        <v>-1.1499999999999999</v>
      </c>
      <c r="H724" t="s">
        <v>17</v>
      </c>
      <c r="I724" s="11">
        <v>-3500.0000000000005</v>
      </c>
      <c r="J724" s="12">
        <v>100000</v>
      </c>
    </row>
    <row r="725" spans="1:10" x14ac:dyDescent="0.25">
      <c r="A725">
        <v>14638</v>
      </c>
      <c r="B725" t="s">
        <v>12</v>
      </c>
      <c r="C725" t="s">
        <v>13</v>
      </c>
      <c r="D725" t="s">
        <v>227</v>
      </c>
      <c r="E725" s="8">
        <v>41524</v>
      </c>
      <c r="F725" s="9">
        <v>5.5E-2</v>
      </c>
      <c r="G725" s="10">
        <v>-1.1000000000000001</v>
      </c>
      <c r="H725" t="s">
        <v>17</v>
      </c>
      <c r="I725" s="11">
        <v>-5500</v>
      </c>
      <c r="J725" s="12">
        <v>100000</v>
      </c>
    </row>
    <row r="726" spans="1:10" x14ac:dyDescent="0.25">
      <c r="A726">
        <v>14639</v>
      </c>
      <c r="B726" t="s">
        <v>12</v>
      </c>
      <c r="C726" t="s">
        <v>13</v>
      </c>
      <c r="D726" t="s">
        <v>546</v>
      </c>
      <c r="E726" s="8">
        <v>41524</v>
      </c>
      <c r="F726" s="9">
        <v>2.75E-2</v>
      </c>
      <c r="G726" s="10">
        <v>-1.1000000000000001</v>
      </c>
      <c r="H726" t="s">
        <v>17</v>
      </c>
      <c r="I726" s="11">
        <v>-2750</v>
      </c>
      <c r="J726" s="12">
        <v>100000</v>
      </c>
    </row>
    <row r="727" spans="1:10" x14ac:dyDescent="0.25">
      <c r="A727">
        <v>14653</v>
      </c>
      <c r="B727" t="s">
        <v>12</v>
      </c>
      <c r="C727" t="s">
        <v>41</v>
      </c>
      <c r="D727" t="s">
        <v>547</v>
      </c>
      <c r="E727" s="8">
        <v>41524</v>
      </c>
      <c r="F727" s="9">
        <v>3.5000000000000003E-2</v>
      </c>
      <c r="G727" s="10">
        <v>-1.75</v>
      </c>
      <c r="H727" t="s">
        <v>15</v>
      </c>
      <c r="I727" s="11">
        <v>2000.0000000000002</v>
      </c>
      <c r="J727" s="12">
        <v>100000</v>
      </c>
    </row>
    <row r="728" spans="1:10" x14ac:dyDescent="0.25">
      <c r="A728">
        <v>14654</v>
      </c>
      <c r="B728" t="s">
        <v>12</v>
      </c>
      <c r="C728" t="s">
        <v>13</v>
      </c>
      <c r="D728" t="s">
        <v>548</v>
      </c>
      <c r="E728" s="8">
        <v>41524</v>
      </c>
      <c r="F728" s="9">
        <v>4.2999999999999997E-2</v>
      </c>
      <c r="G728" s="10">
        <v>3.45</v>
      </c>
      <c r="H728" t="s">
        <v>17</v>
      </c>
      <c r="I728" s="12">
        <v>-4300</v>
      </c>
      <c r="J728" s="12">
        <v>100000</v>
      </c>
    </row>
    <row r="729" spans="1:10" x14ac:dyDescent="0.25">
      <c r="A729">
        <v>14613</v>
      </c>
      <c r="B729" t="s">
        <v>12</v>
      </c>
      <c r="C729" t="s">
        <v>29</v>
      </c>
      <c r="D729" t="s">
        <v>549</v>
      </c>
      <c r="E729" s="8">
        <v>41519</v>
      </c>
      <c r="F729" s="9">
        <v>2.2000000000000002E-2</v>
      </c>
      <c r="G729" s="10">
        <v>-1.1000000000000001</v>
      </c>
      <c r="H729" t="s">
        <v>17</v>
      </c>
      <c r="I729" s="11">
        <v>-2200</v>
      </c>
      <c r="J729" s="12">
        <v>100000</v>
      </c>
    </row>
    <row r="730" spans="1:10" x14ac:dyDescent="0.25">
      <c r="A730">
        <v>14614</v>
      </c>
      <c r="B730" t="s">
        <v>12</v>
      </c>
      <c r="C730" t="s">
        <v>13</v>
      </c>
      <c r="D730" t="s">
        <v>550</v>
      </c>
      <c r="E730" s="8">
        <v>41519</v>
      </c>
      <c r="F730" s="9">
        <v>3.3000000000000002E-2</v>
      </c>
      <c r="G730" s="10">
        <v>-1.1000000000000001</v>
      </c>
      <c r="H730" t="s">
        <v>17</v>
      </c>
      <c r="I730" s="11">
        <v>-3300</v>
      </c>
      <c r="J730" s="12">
        <v>100000</v>
      </c>
    </row>
    <row r="731" spans="1:10" x14ac:dyDescent="0.25">
      <c r="A731">
        <v>14599</v>
      </c>
      <c r="B731" t="s">
        <v>12</v>
      </c>
      <c r="C731" t="s">
        <v>13</v>
      </c>
      <c r="D731" t="s">
        <v>551</v>
      </c>
      <c r="E731" s="8">
        <v>41518</v>
      </c>
      <c r="F731" s="9">
        <v>0.03</v>
      </c>
      <c r="G731" s="10">
        <v>-1.1000000000000001</v>
      </c>
      <c r="H731" t="s">
        <v>17</v>
      </c>
      <c r="I731" s="11">
        <v>-3000</v>
      </c>
      <c r="J731" s="12">
        <v>100000</v>
      </c>
    </row>
    <row r="732" spans="1:10" x14ac:dyDescent="0.25">
      <c r="A732">
        <v>14584</v>
      </c>
      <c r="B732" t="s">
        <v>12</v>
      </c>
      <c r="C732" t="s">
        <v>13</v>
      </c>
      <c r="D732" t="s">
        <v>552</v>
      </c>
      <c r="E732" s="8">
        <v>41517</v>
      </c>
      <c r="F732" s="9">
        <v>3.3000000000000002E-2</v>
      </c>
      <c r="G732" s="10">
        <v>-1.1000000000000001</v>
      </c>
      <c r="H732" t="s">
        <v>15</v>
      </c>
      <c r="I732" s="11">
        <v>2999.9999999999995</v>
      </c>
      <c r="J732" s="12">
        <v>100000</v>
      </c>
    </row>
    <row r="733" spans="1:10" x14ac:dyDescent="0.25">
      <c r="A733">
        <v>14585</v>
      </c>
      <c r="B733" t="s">
        <v>12</v>
      </c>
      <c r="C733" t="s">
        <v>13</v>
      </c>
      <c r="D733" t="s">
        <v>553</v>
      </c>
      <c r="E733" s="8">
        <v>41517</v>
      </c>
      <c r="F733" s="9">
        <v>2.2000000000000002E-2</v>
      </c>
      <c r="G733" s="10">
        <v>-1.1000000000000001</v>
      </c>
      <c r="H733" t="s">
        <v>17</v>
      </c>
      <c r="I733" s="11">
        <v>-2200</v>
      </c>
      <c r="J733" s="12">
        <v>100000</v>
      </c>
    </row>
    <row r="734" spans="1:10" x14ac:dyDescent="0.25">
      <c r="A734">
        <v>14586</v>
      </c>
      <c r="B734" t="s">
        <v>12</v>
      </c>
      <c r="C734" t="s">
        <v>13</v>
      </c>
      <c r="D734" t="s">
        <v>554</v>
      </c>
      <c r="E734" s="8">
        <v>41517</v>
      </c>
      <c r="F734" s="9">
        <v>4.4000000000000004E-2</v>
      </c>
      <c r="G734" s="10">
        <v>-1.1000000000000001</v>
      </c>
      <c r="H734" t="s">
        <v>17</v>
      </c>
      <c r="I734" s="11">
        <v>-4400</v>
      </c>
      <c r="J734" s="12">
        <v>100000</v>
      </c>
    </row>
    <row r="735" spans="1:10" x14ac:dyDescent="0.25">
      <c r="A735">
        <v>14587</v>
      </c>
      <c r="B735" t="s">
        <v>12</v>
      </c>
      <c r="C735" t="s">
        <v>13</v>
      </c>
      <c r="D735" t="s">
        <v>555</v>
      </c>
      <c r="E735" s="8">
        <v>41517</v>
      </c>
      <c r="F735" s="9">
        <v>3.3000000000000002E-2</v>
      </c>
      <c r="G735" s="10">
        <v>-1.1000000000000001</v>
      </c>
      <c r="H735" t="s">
        <v>15</v>
      </c>
      <c r="I735" s="11">
        <v>2999.9999999999995</v>
      </c>
      <c r="J735" s="12">
        <v>100000</v>
      </c>
    </row>
    <row r="736" spans="1:10" x14ac:dyDescent="0.25">
      <c r="A736">
        <v>14588</v>
      </c>
      <c r="B736" t="s">
        <v>12</v>
      </c>
      <c r="C736" t="s">
        <v>13</v>
      </c>
      <c r="D736" t="s">
        <v>556</v>
      </c>
      <c r="E736" s="8">
        <v>41517</v>
      </c>
      <c r="F736" s="9">
        <v>1.1000000000000001E-2</v>
      </c>
      <c r="G736" s="10">
        <v>-1.1000000000000001</v>
      </c>
      <c r="H736" t="s">
        <v>17</v>
      </c>
      <c r="I736" s="11">
        <v>-1100</v>
      </c>
      <c r="J736" s="12">
        <v>100000</v>
      </c>
    </row>
    <row r="737" spans="1:10" x14ac:dyDescent="0.25">
      <c r="A737">
        <v>14570</v>
      </c>
      <c r="B737" t="s">
        <v>12</v>
      </c>
      <c r="C737" t="s">
        <v>13</v>
      </c>
      <c r="D737" t="s">
        <v>557</v>
      </c>
      <c r="E737" s="8">
        <v>41516</v>
      </c>
      <c r="F737" s="9">
        <v>3.3000000000000002E-2</v>
      </c>
      <c r="G737" s="10">
        <v>-1.1000000000000001</v>
      </c>
      <c r="H737" t="s">
        <v>17</v>
      </c>
      <c r="I737" s="11">
        <v>-3300</v>
      </c>
      <c r="J737" s="12">
        <v>100000</v>
      </c>
    </row>
    <row r="738" spans="1:10" x14ac:dyDescent="0.25">
      <c r="A738">
        <v>14562</v>
      </c>
      <c r="B738" t="s">
        <v>12</v>
      </c>
      <c r="C738" t="s">
        <v>13</v>
      </c>
      <c r="D738" t="s">
        <v>558</v>
      </c>
      <c r="E738" s="8">
        <v>41515</v>
      </c>
      <c r="F738" s="9">
        <v>0.03</v>
      </c>
      <c r="G738" s="10">
        <v>-1.1000000000000001</v>
      </c>
      <c r="H738" t="s">
        <v>17</v>
      </c>
      <c r="I738" s="11">
        <v>-3000</v>
      </c>
      <c r="J738" s="12">
        <v>100000</v>
      </c>
    </row>
    <row r="739" spans="1:10" x14ac:dyDescent="0.25">
      <c r="A739">
        <v>14563</v>
      </c>
      <c r="B739" t="s">
        <v>12</v>
      </c>
      <c r="C739" t="s">
        <v>13</v>
      </c>
      <c r="D739" t="s">
        <v>559</v>
      </c>
      <c r="E739" s="8">
        <v>41515</v>
      </c>
      <c r="F739" s="9">
        <v>4.4000000000000004E-2</v>
      </c>
      <c r="G739" s="10">
        <v>-1.1000000000000001</v>
      </c>
      <c r="H739" t="s">
        <v>15</v>
      </c>
      <c r="I739" s="11">
        <v>3999.9999999999995</v>
      </c>
      <c r="J739" s="12">
        <v>100000</v>
      </c>
    </row>
    <row r="740" spans="1:10" x14ac:dyDescent="0.25">
      <c r="A740">
        <v>14564</v>
      </c>
      <c r="B740" t="s">
        <v>12</v>
      </c>
      <c r="C740" t="s">
        <v>13</v>
      </c>
      <c r="D740" t="s">
        <v>560</v>
      </c>
      <c r="E740" s="8">
        <v>41515</v>
      </c>
      <c r="F740" s="9">
        <v>1.1000000000000001E-2</v>
      </c>
      <c r="G740" s="10">
        <v>-1.1000000000000001</v>
      </c>
      <c r="H740" t="s">
        <v>17</v>
      </c>
      <c r="I740" s="11">
        <v>-1100</v>
      </c>
      <c r="J740" s="12">
        <v>100000</v>
      </c>
    </row>
    <row r="741" spans="1:10" ht="21" x14ac:dyDescent="0.25">
      <c r="A741" s="44" t="s">
        <v>206</v>
      </c>
      <c r="B741" s="44"/>
      <c r="C741" s="44"/>
      <c r="D741" s="44"/>
      <c r="E741" s="44"/>
      <c r="F741" s="44"/>
      <c r="G741" s="44"/>
      <c r="H741" s="44"/>
      <c r="I741" s="44"/>
      <c r="J741" s="12">
        <v>100000</v>
      </c>
    </row>
    <row r="742" spans="1:10" ht="21" x14ac:dyDescent="0.25">
      <c r="A742" s="41" t="s">
        <v>10</v>
      </c>
      <c r="B742" s="42"/>
      <c r="C742" s="13">
        <f>SUM(I743:I932)</f>
        <v>15280.039525691684</v>
      </c>
      <c r="D742" s="43" t="s">
        <v>11</v>
      </c>
      <c r="E742" s="43"/>
      <c r="F742" s="43"/>
      <c r="G742" s="43"/>
      <c r="H742" s="43"/>
      <c r="I742" s="14">
        <f>C742/J592</f>
        <v>0.15280039525691683</v>
      </c>
      <c r="J742" s="12">
        <v>100000</v>
      </c>
    </row>
    <row r="743" spans="1:10" x14ac:dyDescent="0.25">
      <c r="A743">
        <v>13589</v>
      </c>
      <c r="B743" t="s">
        <v>12</v>
      </c>
      <c r="C743" t="s">
        <v>26</v>
      </c>
      <c r="D743" t="s">
        <v>561</v>
      </c>
      <c r="E743" s="8">
        <v>41281</v>
      </c>
      <c r="F743" s="9">
        <v>1.1000000000000001E-2</v>
      </c>
      <c r="G743" s="10">
        <v>-1.1000000000000001</v>
      </c>
      <c r="H743" t="s">
        <v>15</v>
      </c>
      <c r="I743" s="11">
        <v>999.99999999999989</v>
      </c>
      <c r="J743" s="12">
        <v>100000</v>
      </c>
    </row>
    <row r="744" spans="1:10" x14ac:dyDescent="0.25">
      <c r="A744">
        <v>13590</v>
      </c>
      <c r="B744" t="s">
        <v>12</v>
      </c>
      <c r="C744" t="s">
        <v>26</v>
      </c>
      <c r="D744" t="s">
        <v>562</v>
      </c>
      <c r="E744" s="8">
        <v>41281</v>
      </c>
      <c r="F744" s="9">
        <v>1.1000000000000001E-2</v>
      </c>
      <c r="G744" s="10">
        <v>-1.1000000000000001</v>
      </c>
      <c r="H744" t="s">
        <v>17</v>
      </c>
      <c r="I744" s="11">
        <v>-1100</v>
      </c>
      <c r="J744" s="12">
        <v>100000</v>
      </c>
    </row>
    <row r="745" spans="1:10" x14ac:dyDescent="0.25">
      <c r="A745">
        <v>13587</v>
      </c>
      <c r="B745" t="s">
        <v>12</v>
      </c>
      <c r="C745" t="s">
        <v>13</v>
      </c>
      <c r="D745" t="s">
        <v>563</v>
      </c>
      <c r="E745" s="8">
        <v>41280</v>
      </c>
      <c r="F745" s="9">
        <v>0.04</v>
      </c>
      <c r="G745" s="10">
        <v>-1.1000000000000001</v>
      </c>
      <c r="H745" t="s">
        <v>15</v>
      </c>
      <c r="I745" s="11">
        <v>3636.363636363636</v>
      </c>
      <c r="J745" s="12">
        <v>100000</v>
      </c>
    </row>
    <row r="746" spans="1:10" x14ac:dyDescent="0.25">
      <c r="A746">
        <v>13582</v>
      </c>
      <c r="B746" t="s">
        <v>12</v>
      </c>
      <c r="C746" t="s">
        <v>13</v>
      </c>
      <c r="D746" t="s">
        <v>564</v>
      </c>
      <c r="E746" s="8">
        <v>41279</v>
      </c>
      <c r="F746" s="9">
        <v>4.4000000000000004E-2</v>
      </c>
      <c r="G746" s="10">
        <v>-1.1000000000000001</v>
      </c>
      <c r="H746" t="s">
        <v>17</v>
      </c>
      <c r="I746" s="11">
        <v>-4400</v>
      </c>
      <c r="J746" s="12">
        <v>100000</v>
      </c>
    </row>
    <row r="747" spans="1:10" x14ac:dyDescent="0.25">
      <c r="A747">
        <v>13579</v>
      </c>
      <c r="B747" t="s">
        <v>12</v>
      </c>
      <c r="C747" t="s">
        <v>13</v>
      </c>
      <c r="D747" t="s">
        <v>565</v>
      </c>
      <c r="E747" s="8">
        <v>41278</v>
      </c>
      <c r="F747" s="9">
        <v>5.5E-2</v>
      </c>
      <c r="G747" s="10">
        <v>-1.1499999999999999</v>
      </c>
      <c r="H747" t="s">
        <v>15</v>
      </c>
      <c r="I747" s="11">
        <v>4782.608695652174</v>
      </c>
      <c r="J747" s="12">
        <v>100000</v>
      </c>
    </row>
    <row r="748" spans="1:10" x14ac:dyDescent="0.25">
      <c r="A748">
        <v>13578</v>
      </c>
      <c r="B748" t="s">
        <v>12</v>
      </c>
      <c r="C748" t="s">
        <v>13</v>
      </c>
      <c r="D748" t="s">
        <v>566</v>
      </c>
      <c r="E748" s="8">
        <v>41277</v>
      </c>
      <c r="F748" s="9">
        <v>5.5E-2</v>
      </c>
      <c r="G748" s="10">
        <v>-1.1000000000000001</v>
      </c>
      <c r="H748" t="s">
        <v>17</v>
      </c>
      <c r="I748" s="11">
        <v>-5500</v>
      </c>
      <c r="J748" s="12">
        <v>100000</v>
      </c>
    </row>
    <row r="749" spans="1:10" x14ac:dyDescent="0.25">
      <c r="A749">
        <v>13560</v>
      </c>
      <c r="B749" t="s">
        <v>12</v>
      </c>
      <c r="C749" t="s">
        <v>29</v>
      </c>
      <c r="D749" t="s">
        <v>567</v>
      </c>
      <c r="E749" s="8">
        <v>41276</v>
      </c>
      <c r="F749" s="9">
        <v>3.3000000000000002E-2</v>
      </c>
      <c r="G749" s="10">
        <v>-1.1000000000000001</v>
      </c>
      <c r="H749" t="s">
        <v>17</v>
      </c>
      <c r="I749" s="11">
        <v>-3300</v>
      </c>
      <c r="J749" s="12">
        <v>100000</v>
      </c>
    </row>
    <row r="750" spans="1:10" x14ac:dyDescent="0.25">
      <c r="A750">
        <v>13561</v>
      </c>
      <c r="B750" t="s">
        <v>12</v>
      </c>
      <c r="C750" t="s">
        <v>13</v>
      </c>
      <c r="D750" t="s">
        <v>568</v>
      </c>
      <c r="E750" s="8">
        <v>41276</v>
      </c>
      <c r="F750" s="9">
        <v>2.2000000000000002E-2</v>
      </c>
      <c r="G750" s="10">
        <v>-1.1000000000000001</v>
      </c>
      <c r="H750" t="s">
        <v>15</v>
      </c>
      <c r="I750" s="11">
        <v>1999.9999999999998</v>
      </c>
      <c r="J750" s="12">
        <v>100000</v>
      </c>
    </row>
    <row r="751" spans="1:10" x14ac:dyDescent="0.25">
      <c r="A751">
        <v>13113</v>
      </c>
      <c r="B751" t="s">
        <v>12</v>
      </c>
      <c r="C751" t="s">
        <v>13</v>
      </c>
      <c r="D751" t="s">
        <v>569</v>
      </c>
      <c r="E751" s="8">
        <v>41275</v>
      </c>
      <c r="F751" s="9">
        <v>4.4000000000000004E-2</v>
      </c>
      <c r="G751" s="10">
        <v>-1.1000000000000001</v>
      </c>
      <c r="H751" t="s">
        <v>15</v>
      </c>
      <c r="I751" s="11">
        <v>3999.9999999999995</v>
      </c>
      <c r="J751" s="12">
        <v>100000</v>
      </c>
    </row>
    <row r="752" spans="1:10" x14ac:dyDescent="0.25">
      <c r="A752">
        <v>13551</v>
      </c>
      <c r="B752" t="s">
        <v>12</v>
      </c>
      <c r="C752" t="s">
        <v>13</v>
      </c>
      <c r="D752" t="s">
        <v>570</v>
      </c>
      <c r="E752" s="8">
        <v>41275</v>
      </c>
      <c r="F752" s="9">
        <v>3.3000000000000002E-2</v>
      </c>
      <c r="G752" s="10">
        <v>-1.1000000000000001</v>
      </c>
      <c r="H752" t="s">
        <v>15</v>
      </c>
      <c r="I752" s="11">
        <v>2999.9999999999995</v>
      </c>
      <c r="J752" s="12">
        <v>100000</v>
      </c>
    </row>
    <row r="753" spans="1:10" x14ac:dyDescent="0.25">
      <c r="A753">
        <v>13552</v>
      </c>
      <c r="B753" t="s">
        <v>12</v>
      </c>
      <c r="C753" t="s">
        <v>26</v>
      </c>
      <c r="D753" t="s">
        <v>571</v>
      </c>
      <c r="E753" s="8">
        <v>41275</v>
      </c>
      <c r="F753" s="9">
        <v>3.3000000000000002E-2</v>
      </c>
      <c r="G753" s="10">
        <v>-1.1000000000000001</v>
      </c>
      <c r="H753" t="s">
        <v>17</v>
      </c>
      <c r="I753" s="11">
        <v>-3300</v>
      </c>
      <c r="J753" s="12">
        <v>100000</v>
      </c>
    </row>
    <row r="754" spans="1:10" x14ac:dyDescent="0.25">
      <c r="A754">
        <v>13554</v>
      </c>
      <c r="B754" t="s">
        <v>12</v>
      </c>
      <c r="C754" t="s">
        <v>13</v>
      </c>
      <c r="D754" t="s">
        <v>572</v>
      </c>
      <c r="E754" s="8">
        <v>41275</v>
      </c>
      <c r="F754" s="9">
        <v>5.5E-2</v>
      </c>
      <c r="G754" s="10">
        <v>-1.1000000000000001</v>
      </c>
      <c r="H754" t="s">
        <v>17</v>
      </c>
      <c r="I754" s="11">
        <v>-5500</v>
      </c>
      <c r="J754" s="12">
        <v>100000</v>
      </c>
    </row>
    <row r="755" spans="1:10" x14ac:dyDescent="0.25">
      <c r="A755">
        <v>13555</v>
      </c>
      <c r="B755" t="s">
        <v>12</v>
      </c>
      <c r="C755" t="s">
        <v>13</v>
      </c>
      <c r="D755" t="s">
        <v>573</v>
      </c>
      <c r="E755" s="8">
        <v>41275</v>
      </c>
      <c r="F755" s="9">
        <v>3.3000000000000002E-2</v>
      </c>
      <c r="G755" s="10">
        <v>-1.1000000000000001</v>
      </c>
      <c r="H755" t="s">
        <v>17</v>
      </c>
      <c r="I755" s="11">
        <v>-3300</v>
      </c>
      <c r="J755" s="12">
        <v>100000</v>
      </c>
    </row>
    <row r="756" spans="1:10" x14ac:dyDescent="0.25">
      <c r="A756">
        <v>13556</v>
      </c>
      <c r="B756" t="s">
        <v>12</v>
      </c>
      <c r="C756" t="s">
        <v>13</v>
      </c>
      <c r="D756" t="s">
        <v>574</v>
      </c>
      <c r="E756" s="8">
        <v>41275</v>
      </c>
      <c r="F756" s="9">
        <v>3.3000000000000002E-2</v>
      </c>
      <c r="G756" s="10">
        <v>-1.1000000000000001</v>
      </c>
      <c r="H756" t="s">
        <v>15</v>
      </c>
      <c r="I756" s="11">
        <v>2999.9999999999995</v>
      </c>
      <c r="J756" s="12">
        <v>100000</v>
      </c>
    </row>
    <row r="757" spans="1:10" x14ac:dyDescent="0.25">
      <c r="A757">
        <v>13557</v>
      </c>
      <c r="B757" t="s">
        <v>12</v>
      </c>
      <c r="C757" t="s">
        <v>13</v>
      </c>
      <c r="D757" t="s">
        <v>575</v>
      </c>
      <c r="E757" s="8">
        <v>41275</v>
      </c>
      <c r="F757" s="9">
        <v>3.3000000000000002E-2</v>
      </c>
      <c r="G757" s="10">
        <v>-1.1000000000000001</v>
      </c>
      <c r="H757" t="s">
        <v>15</v>
      </c>
      <c r="I757" s="11">
        <v>2999.9999999999995</v>
      </c>
      <c r="J757" s="12">
        <v>100000</v>
      </c>
    </row>
    <row r="758" spans="1:10" x14ac:dyDescent="0.25">
      <c r="A758">
        <v>13558</v>
      </c>
      <c r="B758" t="s">
        <v>12</v>
      </c>
      <c r="C758" t="s">
        <v>13</v>
      </c>
      <c r="D758" t="s">
        <v>576</v>
      </c>
      <c r="E758" s="8">
        <v>41275</v>
      </c>
      <c r="F758" s="9">
        <v>1.6500000000000001E-2</v>
      </c>
      <c r="G758" s="10">
        <v>-1.1000000000000001</v>
      </c>
      <c r="H758" t="s">
        <v>17</v>
      </c>
      <c r="I758" s="11">
        <v>-1650</v>
      </c>
      <c r="J758" s="12">
        <v>100000</v>
      </c>
    </row>
    <row r="759" spans="1:10" x14ac:dyDescent="0.25">
      <c r="A759">
        <v>13559</v>
      </c>
      <c r="B759" t="s">
        <v>12</v>
      </c>
      <c r="C759" t="s">
        <v>13</v>
      </c>
      <c r="D759" t="s">
        <v>215</v>
      </c>
      <c r="E759" s="8">
        <v>41275</v>
      </c>
      <c r="F759" s="9">
        <v>5.5E-2</v>
      </c>
      <c r="G759" s="10">
        <v>-1.2</v>
      </c>
      <c r="H759" t="s">
        <v>15</v>
      </c>
      <c r="I759" s="11">
        <v>4583.3333333333339</v>
      </c>
      <c r="J759" s="12">
        <v>100000</v>
      </c>
    </row>
    <row r="760" spans="1:10" x14ac:dyDescent="0.25">
      <c r="A760">
        <v>13524</v>
      </c>
      <c r="B760" t="s">
        <v>12</v>
      </c>
      <c r="C760" t="s">
        <v>13</v>
      </c>
      <c r="D760" t="s">
        <v>577</v>
      </c>
      <c r="E760" s="8">
        <v>41272</v>
      </c>
      <c r="F760" s="9">
        <v>1.1000000000000001E-2</v>
      </c>
      <c r="G760" s="10">
        <v>-1.1000000000000001</v>
      </c>
      <c r="H760" t="s">
        <v>17</v>
      </c>
      <c r="I760" s="11">
        <v>-1100</v>
      </c>
      <c r="J760" s="12">
        <v>100000</v>
      </c>
    </row>
    <row r="761" spans="1:10" x14ac:dyDescent="0.25">
      <c r="A761">
        <v>13525</v>
      </c>
      <c r="B761" t="s">
        <v>12</v>
      </c>
      <c r="C761" t="s">
        <v>13</v>
      </c>
      <c r="D761" t="s">
        <v>578</v>
      </c>
      <c r="E761" s="8">
        <v>41272</v>
      </c>
      <c r="F761" s="9">
        <v>4.4000000000000004E-2</v>
      </c>
      <c r="G761" s="10">
        <v>-1.1000000000000001</v>
      </c>
      <c r="H761" t="s">
        <v>15</v>
      </c>
      <c r="I761" s="11">
        <v>3999.9999999999995</v>
      </c>
      <c r="J761" s="12">
        <v>100000</v>
      </c>
    </row>
    <row r="762" spans="1:10" x14ac:dyDescent="0.25">
      <c r="A762">
        <v>13526</v>
      </c>
      <c r="B762" t="s">
        <v>12</v>
      </c>
      <c r="C762" t="s">
        <v>26</v>
      </c>
      <c r="D762" t="s">
        <v>579</v>
      </c>
      <c r="E762" s="8">
        <v>41272</v>
      </c>
      <c r="F762" s="9">
        <v>2.4E-2</v>
      </c>
      <c r="G762" s="10">
        <v>-1.1000000000000001</v>
      </c>
      <c r="H762" t="s">
        <v>17</v>
      </c>
      <c r="I762" s="11">
        <v>-2400</v>
      </c>
      <c r="J762" s="12">
        <v>100000</v>
      </c>
    </row>
    <row r="763" spans="1:10" x14ac:dyDescent="0.25">
      <c r="A763">
        <v>13527</v>
      </c>
      <c r="B763" t="s">
        <v>12</v>
      </c>
      <c r="C763" t="s">
        <v>13</v>
      </c>
      <c r="D763" t="s">
        <v>287</v>
      </c>
      <c r="E763" s="8">
        <v>41272</v>
      </c>
      <c r="F763" s="9">
        <v>5.5E-2</v>
      </c>
      <c r="G763" s="10">
        <v>-1.1000000000000001</v>
      </c>
      <c r="H763" t="s">
        <v>15</v>
      </c>
      <c r="I763" s="11">
        <v>5000</v>
      </c>
      <c r="J763" s="12">
        <v>100000</v>
      </c>
    </row>
    <row r="764" spans="1:10" x14ac:dyDescent="0.25">
      <c r="A764">
        <v>13528</v>
      </c>
      <c r="B764" t="s">
        <v>12</v>
      </c>
      <c r="C764" t="s">
        <v>29</v>
      </c>
      <c r="D764" t="s">
        <v>580</v>
      </c>
      <c r="E764" s="8">
        <v>41272</v>
      </c>
      <c r="F764" s="9">
        <v>3.3000000000000002E-2</v>
      </c>
      <c r="G764" s="10">
        <v>-1.1000000000000001</v>
      </c>
      <c r="H764" t="s">
        <v>15</v>
      </c>
      <c r="I764" s="11">
        <v>2999.9999999999995</v>
      </c>
      <c r="J764" s="12">
        <v>100000</v>
      </c>
    </row>
    <row r="765" spans="1:10" x14ac:dyDescent="0.25">
      <c r="A765">
        <v>13529</v>
      </c>
      <c r="B765" t="s">
        <v>12</v>
      </c>
      <c r="C765" t="s">
        <v>26</v>
      </c>
      <c r="D765" t="s">
        <v>581</v>
      </c>
      <c r="E765" s="8">
        <v>41272</v>
      </c>
      <c r="F765" s="9">
        <v>2.2000000000000002E-2</v>
      </c>
      <c r="G765" s="10">
        <v>-1.1000000000000001</v>
      </c>
      <c r="H765" t="s">
        <v>15</v>
      </c>
      <c r="I765" s="11">
        <v>1999.9999999999998</v>
      </c>
      <c r="J765" s="12">
        <v>100000</v>
      </c>
    </row>
    <row r="766" spans="1:10" x14ac:dyDescent="0.25">
      <c r="A766">
        <v>13512</v>
      </c>
      <c r="B766" t="s">
        <v>12</v>
      </c>
      <c r="C766" t="s">
        <v>13</v>
      </c>
      <c r="D766" t="s">
        <v>582</v>
      </c>
      <c r="E766" s="8">
        <v>41271</v>
      </c>
      <c r="F766" s="9">
        <v>0</v>
      </c>
      <c r="G766" s="10">
        <v>-1.1000000000000001</v>
      </c>
      <c r="H766" t="s">
        <v>20</v>
      </c>
      <c r="I766" s="11">
        <v>0</v>
      </c>
      <c r="J766" s="12">
        <v>100000</v>
      </c>
    </row>
    <row r="767" spans="1:10" x14ac:dyDescent="0.25">
      <c r="A767">
        <v>13513</v>
      </c>
      <c r="B767" t="s">
        <v>12</v>
      </c>
      <c r="C767" t="s">
        <v>26</v>
      </c>
      <c r="D767" t="s">
        <v>583</v>
      </c>
      <c r="E767" s="8">
        <v>41271</v>
      </c>
      <c r="F767" s="9">
        <v>3.3000000000000002E-2</v>
      </c>
      <c r="G767" s="10">
        <v>-1.1000000000000001</v>
      </c>
      <c r="H767" t="s">
        <v>15</v>
      </c>
      <c r="I767" s="11">
        <v>2999.9999999999995</v>
      </c>
      <c r="J767" s="12">
        <v>100000</v>
      </c>
    </row>
    <row r="768" spans="1:10" x14ac:dyDescent="0.25">
      <c r="A768">
        <v>13514</v>
      </c>
      <c r="B768" t="s">
        <v>12</v>
      </c>
      <c r="C768" t="s">
        <v>13</v>
      </c>
      <c r="D768" t="s">
        <v>584</v>
      </c>
      <c r="E768" s="8">
        <v>41271</v>
      </c>
      <c r="F768" s="9">
        <v>3.3000000000000002E-2</v>
      </c>
      <c r="G768" s="10">
        <v>-1.1000000000000001</v>
      </c>
      <c r="H768" t="s">
        <v>15</v>
      </c>
      <c r="I768" s="11">
        <v>2999.9999999999995</v>
      </c>
      <c r="J768" s="12">
        <v>100000</v>
      </c>
    </row>
    <row r="769" spans="1:10" x14ac:dyDescent="0.25">
      <c r="A769">
        <v>13515</v>
      </c>
      <c r="B769" t="s">
        <v>12</v>
      </c>
      <c r="C769" t="s">
        <v>13</v>
      </c>
      <c r="D769" t="s">
        <v>585</v>
      </c>
      <c r="E769" s="8">
        <v>41271</v>
      </c>
      <c r="F769" s="9">
        <v>1.2E-2</v>
      </c>
      <c r="G769" s="10">
        <v>-1.1000000000000001</v>
      </c>
      <c r="H769" t="s">
        <v>17</v>
      </c>
      <c r="I769" s="11">
        <v>-1200</v>
      </c>
      <c r="J769" s="12">
        <v>100000</v>
      </c>
    </row>
    <row r="770" spans="1:10" x14ac:dyDescent="0.25">
      <c r="A770">
        <v>13505</v>
      </c>
      <c r="B770" t="s">
        <v>12</v>
      </c>
      <c r="C770" t="s">
        <v>13</v>
      </c>
      <c r="D770" t="s">
        <v>586</v>
      </c>
      <c r="E770" s="8">
        <v>41270</v>
      </c>
      <c r="F770" s="9">
        <v>3.5000000000000003E-2</v>
      </c>
      <c r="G770" s="10">
        <v>2.85</v>
      </c>
      <c r="H770" t="s">
        <v>17</v>
      </c>
      <c r="I770" s="12">
        <v>-3500.0000000000005</v>
      </c>
      <c r="J770" s="12">
        <v>100000</v>
      </c>
    </row>
    <row r="771" spans="1:10" x14ac:dyDescent="0.25">
      <c r="A771">
        <v>13506</v>
      </c>
      <c r="B771" t="s">
        <v>12</v>
      </c>
      <c r="C771" t="s">
        <v>13</v>
      </c>
      <c r="D771" t="s">
        <v>587</v>
      </c>
      <c r="E771" s="8">
        <v>41270</v>
      </c>
      <c r="F771" s="9">
        <v>3.3000000000000002E-2</v>
      </c>
      <c r="G771" s="10">
        <v>-1.1000000000000001</v>
      </c>
      <c r="H771" t="s">
        <v>17</v>
      </c>
      <c r="I771" s="11">
        <v>-3300</v>
      </c>
      <c r="J771" s="12">
        <v>100000</v>
      </c>
    </row>
    <row r="772" spans="1:10" x14ac:dyDescent="0.25">
      <c r="A772">
        <v>13507</v>
      </c>
      <c r="B772" t="s">
        <v>12</v>
      </c>
      <c r="C772" t="s">
        <v>26</v>
      </c>
      <c r="D772" t="s">
        <v>588</v>
      </c>
      <c r="E772" s="8">
        <v>41270</v>
      </c>
      <c r="F772" s="9">
        <v>2.6000000000000002E-2</v>
      </c>
      <c r="G772" s="10">
        <v>-1.3</v>
      </c>
      <c r="H772" t="s">
        <v>15</v>
      </c>
      <c r="I772" s="11">
        <v>2000.0000000000002</v>
      </c>
      <c r="J772" s="12">
        <v>100000</v>
      </c>
    </row>
    <row r="773" spans="1:10" x14ac:dyDescent="0.25">
      <c r="A773">
        <v>13511</v>
      </c>
      <c r="B773" t="s">
        <v>12</v>
      </c>
      <c r="C773" t="s">
        <v>13</v>
      </c>
      <c r="D773" t="s">
        <v>589</v>
      </c>
      <c r="E773" s="8">
        <v>41270</v>
      </c>
      <c r="F773" s="9">
        <v>4.4000000000000004E-2</v>
      </c>
      <c r="G773" s="10">
        <v>-1.1000000000000001</v>
      </c>
      <c r="H773" t="s">
        <v>17</v>
      </c>
      <c r="I773" s="11">
        <v>-4400</v>
      </c>
      <c r="J773" s="12">
        <v>100000</v>
      </c>
    </row>
    <row r="774" spans="1:10" x14ac:dyDescent="0.25">
      <c r="A774">
        <v>13501</v>
      </c>
      <c r="B774" t="s">
        <v>12</v>
      </c>
      <c r="C774" t="s">
        <v>13</v>
      </c>
      <c r="D774" t="s">
        <v>590</v>
      </c>
      <c r="E774" s="8">
        <v>41269</v>
      </c>
      <c r="F774" s="9">
        <v>4.2000000000000003E-2</v>
      </c>
      <c r="G774" s="10">
        <v>-1.2</v>
      </c>
      <c r="H774" t="s">
        <v>15</v>
      </c>
      <c r="I774" s="11">
        <v>3500</v>
      </c>
      <c r="J774" s="12">
        <v>100000</v>
      </c>
    </row>
    <row r="775" spans="1:10" x14ac:dyDescent="0.25">
      <c r="A775">
        <v>13492</v>
      </c>
      <c r="B775" t="s">
        <v>12</v>
      </c>
      <c r="C775" t="s">
        <v>13</v>
      </c>
      <c r="D775" t="s">
        <v>591</v>
      </c>
      <c r="E775" s="8">
        <v>41267</v>
      </c>
      <c r="F775" s="9">
        <v>3.3000000000000002E-2</v>
      </c>
      <c r="G775" s="10">
        <v>-1.1000000000000001</v>
      </c>
      <c r="H775" t="s">
        <v>15</v>
      </c>
      <c r="I775" s="11">
        <v>2999.9999999999995</v>
      </c>
      <c r="J775" s="12">
        <v>100000</v>
      </c>
    </row>
    <row r="776" spans="1:10" x14ac:dyDescent="0.25">
      <c r="A776">
        <v>13480</v>
      </c>
      <c r="B776" t="s">
        <v>12</v>
      </c>
      <c r="C776" t="s">
        <v>13</v>
      </c>
      <c r="D776" t="s">
        <v>592</v>
      </c>
      <c r="E776" s="8">
        <v>41265</v>
      </c>
      <c r="F776" s="9">
        <v>4.4000000000000004E-2</v>
      </c>
      <c r="G776" s="10">
        <v>-1.1000000000000001</v>
      </c>
      <c r="H776" t="s">
        <v>15</v>
      </c>
      <c r="I776" s="11">
        <v>3999.9999999999995</v>
      </c>
      <c r="J776" s="12">
        <v>100000</v>
      </c>
    </row>
    <row r="777" spans="1:10" x14ac:dyDescent="0.25">
      <c r="A777">
        <v>13469</v>
      </c>
      <c r="B777" t="s">
        <v>12</v>
      </c>
      <c r="C777" t="s">
        <v>13</v>
      </c>
      <c r="D777" t="s">
        <v>593</v>
      </c>
      <c r="E777" s="8">
        <v>41264</v>
      </c>
      <c r="F777" s="9">
        <v>5.4000000000000006E-2</v>
      </c>
      <c r="G777" s="10">
        <v>2.6</v>
      </c>
      <c r="H777" t="s">
        <v>17</v>
      </c>
      <c r="I777" s="12">
        <v>-5400.0000000000009</v>
      </c>
      <c r="J777" s="12">
        <v>100000</v>
      </c>
    </row>
    <row r="778" spans="1:10" x14ac:dyDescent="0.25">
      <c r="A778">
        <v>13457</v>
      </c>
      <c r="B778" t="s">
        <v>12</v>
      </c>
      <c r="C778" t="s">
        <v>13</v>
      </c>
      <c r="D778" t="s">
        <v>594</v>
      </c>
      <c r="E778" s="8">
        <v>41258</v>
      </c>
      <c r="F778" s="9">
        <v>4.4000000000000004E-2</v>
      </c>
      <c r="G778" s="10">
        <v>-1.1000000000000001</v>
      </c>
      <c r="H778" t="s">
        <v>17</v>
      </c>
      <c r="I778" s="11">
        <v>-4400</v>
      </c>
      <c r="J778" s="12">
        <v>100000</v>
      </c>
    </row>
    <row r="779" spans="1:10" x14ac:dyDescent="0.25">
      <c r="A779">
        <v>13410</v>
      </c>
      <c r="B779" t="s">
        <v>12</v>
      </c>
      <c r="C779" t="s">
        <v>13</v>
      </c>
      <c r="D779" t="s">
        <v>595</v>
      </c>
      <c r="E779" s="8">
        <v>41251</v>
      </c>
      <c r="F779" s="9">
        <v>0.06</v>
      </c>
      <c r="G779" s="15">
        <v>-1.1000000000000001</v>
      </c>
      <c r="H779" t="s">
        <v>15</v>
      </c>
      <c r="I779" s="11">
        <v>5454.545454545454</v>
      </c>
    </row>
    <row r="780" spans="1:10" x14ac:dyDescent="0.25">
      <c r="A780">
        <v>13385</v>
      </c>
      <c r="B780" t="s">
        <v>12</v>
      </c>
      <c r="C780" t="s">
        <v>13</v>
      </c>
      <c r="D780" t="s">
        <v>596</v>
      </c>
      <c r="E780" s="8">
        <v>41244</v>
      </c>
      <c r="F780" s="9">
        <v>2.2000000000000002E-2</v>
      </c>
      <c r="G780" s="10">
        <v>-1.1000000000000001</v>
      </c>
      <c r="H780" t="s">
        <v>17</v>
      </c>
      <c r="I780" s="11">
        <v>-2200</v>
      </c>
      <c r="J780" s="12">
        <v>100000</v>
      </c>
    </row>
    <row r="781" spans="1:10" x14ac:dyDescent="0.25">
      <c r="A781">
        <v>13386</v>
      </c>
      <c r="B781" t="s">
        <v>12</v>
      </c>
      <c r="C781" t="s">
        <v>13</v>
      </c>
      <c r="D781" t="s">
        <v>597</v>
      </c>
      <c r="E781" s="8">
        <v>41244</v>
      </c>
      <c r="F781" s="9">
        <v>5.4000000000000006E-2</v>
      </c>
      <c r="G781" s="10">
        <v>2.9</v>
      </c>
      <c r="H781" t="s">
        <v>17</v>
      </c>
      <c r="I781" s="12">
        <v>-5400.0000000000009</v>
      </c>
      <c r="J781" s="12">
        <v>100000</v>
      </c>
    </row>
    <row r="782" spans="1:10" x14ac:dyDescent="0.25">
      <c r="A782">
        <v>13387</v>
      </c>
      <c r="B782" t="s">
        <v>12</v>
      </c>
      <c r="C782" t="s">
        <v>13</v>
      </c>
      <c r="D782" t="s">
        <v>538</v>
      </c>
      <c r="E782" s="8">
        <v>41244</v>
      </c>
      <c r="F782" s="9">
        <v>4.4999999999999998E-2</v>
      </c>
      <c r="G782" s="10">
        <v>-1.2</v>
      </c>
      <c r="H782" t="s">
        <v>17</v>
      </c>
      <c r="I782" s="11">
        <v>-4500</v>
      </c>
      <c r="J782" s="12">
        <v>100000</v>
      </c>
    </row>
    <row r="783" spans="1:10" x14ac:dyDescent="0.25">
      <c r="A783">
        <v>13388</v>
      </c>
      <c r="B783" t="s">
        <v>12</v>
      </c>
      <c r="C783" t="s">
        <v>13</v>
      </c>
      <c r="D783" t="s">
        <v>598</v>
      </c>
      <c r="E783" s="8">
        <v>41244</v>
      </c>
      <c r="F783" s="9">
        <v>1.1000000000000001E-2</v>
      </c>
      <c r="G783" s="10">
        <v>-1.1000000000000001</v>
      </c>
      <c r="H783" t="s">
        <v>17</v>
      </c>
      <c r="I783" s="11">
        <v>-1100</v>
      </c>
      <c r="J783" s="12">
        <v>100000</v>
      </c>
    </row>
    <row r="784" spans="1:10" x14ac:dyDescent="0.25">
      <c r="A784">
        <v>13389</v>
      </c>
      <c r="B784" t="s">
        <v>12</v>
      </c>
      <c r="C784" t="s">
        <v>13</v>
      </c>
      <c r="D784" t="s">
        <v>599</v>
      </c>
      <c r="E784" s="8">
        <v>41244</v>
      </c>
      <c r="F784" s="9">
        <v>5.5E-2</v>
      </c>
      <c r="G784" s="10">
        <v>-1.1499999999999999</v>
      </c>
      <c r="H784" t="s">
        <v>15</v>
      </c>
      <c r="I784" s="11">
        <v>4782.608695652174</v>
      </c>
      <c r="J784" s="12">
        <v>100000</v>
      </c>
    </row>
    <row r="785" spans="1:10" x14ac:dyDescent="0.25">
      <c r="A785">
        <v>13390</v>
      </c>
      <c r="B785" t="s">
        <v>12</v>
      </c>
      <c r="C785" t="s">
        <v>13</v>
      </c>
      <c r="D785" t="s">
        <v>600</v>
      </c>
      <c r="E785" s="8">
        <v>41244</v>
      </c>
      <c r="F785" s="9">
        <v>2.2000000000000002E-2</v>
      </c>
      <c r="G785" s="10">
        <v>-1.1000000000000001</v>
      </c>
      <c r="H785" t="s">
        <v>15</v>
      </c>
      <c r="I785" s="11">
        <v>1999.9999999999998</v>
      </c>
      <c r="J785" s="12">
        <v>100000</v>
      </c>
    </row>
    <row r="786" spans="1:10" x14ac:dyDescent="0.25">
      <c r="A786">
        <v>13391</v>
      </c>
      <c r="B786" t="s">
        <v>12</v>
      </c>
      <c r="C786" t="s">
        <v>13</v>
      </c>
      <c r="D786" t="s">
        <v>601</v>
      </c>
      <c r="E786" s="8">
        <v>41244</v>
      </c>
      <c r="F786" s="9">
        <v>2.5000000000000001E-2</v>
      </c>
      <c r="G786" s="10">
        <v>-1.2</v>
      </c>
      <c r="H786" t="s">
        <v>15</v>
      </c>
      <c r="I786" s="11">
        <v>2083.3333333333335</v>
      </c>
      <c r="J786" s="12">
        <v>100000</v>
      </c>
    </row>
    <row r="787" spans="1:10" x14ac:dyDescent="0.25">
      <c r="A787">
        <v>13373</v>
      </c>
      <c r="B787" t="s">
        <v>12</v>
      </c>
      <c r="C787" t="s">
        <v>13</v>
      </c>
      <c r="D787" t="s">
        <v>602</v>
      </c>
      <c r="E787" s="8">
        <v>41243</v>
      </c>
      <c r="F787" s="9">
        <v>1.1000000000000001E-2</v>
      </c>
      <c r="G787" s="10">
        <v>-1.1000000000000001</v>
      </c>
      <c r="H787" t="s">
        <v>15</v>
      </c>
      <c r="I787" s="11">
        <v>999.99999999999989</v>
      </c>
      <c r="J787" s="12">
        <v>100000</v>
      </c>
    </row>
    <row r="788" spans="1:10" x14ac:dyDescent="0.25">
      <c r="A788">
        <v>13376</v>
      </c>
      <c r="B788" t="s">
        <v>12</v>
      </c>
      <c r="C788" t="s">
        <v>13</v>
      </c>
      <c r="D788" t="s">
        <v>603</v>
      </c>
      <c r="E788" s="8">
        <v>41243</v>
      </c>
      <c r="F788" s="9">
        <v>5.5E-2</v>
      </c>
      <c r="G788" s="10">
        <v>-1.1000000000000001</v>
      </c>
      <c r="H788" t="s">
        <v>15</v>
      </c>
      <c r="I788" s="11">
        <v>5000</v>
      </c>
      <c r="J788" s="12">
        <v>100000</v>
      </c>
    </row>
    <row r="789" spans="1:10" x14ac:dyDescent="0.25">
      <c r="A789">
        <v>13377</v>
      </c>
      <c r="B789" t="s">
        <v>12</v>
      </c>
      <c r="C789" t="s">
        <v>41</v>
      </c>
      <c r="D789" t="s">
        <v>604</v>
      </c>
      <c r="E789" s="8">
        <v>41243</v>
      </c>
      <c r="F789" s="9">
        <v>0.01</v>
      </c>
      <c r="G789" s="10">
        <v>2.7</v>
      </c>
      <c r="H789" t="s">
        <v>17</v>
      </c>
      <c r="I789" s="12">
        <v>-1000</v>
      </c>
      <c r="J789" s="12">
        <v>100000</v>
      </c>
    </row>
    <row r="790" spans="1:10" x14ac:dyDescent="0.25">
      <c r="A790">
        <v>13368</v>
      </c>
      <c r="B790" t="s">
        <v>12</v>
      </c>
      <c r="C790" t="s">
        <v>13</v>
      </c>
      <c r="D790" t="s">
        <v>605</v>
      </c>
      <c r="E790" s="8">
        <v>41241</v>
      </c>
      <c r="F790" s="9">
        <v>4.5999999999999999E-2</v>
      </c>
      <c r="G790" s="10">
        <v>-1.1499999999999999</v>
      </c>
      <c r="H790" t="s">
        <v>17</v>
      </c>
      <c r="I790" s="11">
        <v>-4600</v>
      </c>
      <c r="J790" s="12">
        <v>100000</v>
      </c>
    </row>
    <row r="791" spans="1:10" x14ac:dyDescent="0.25">
      <c r="A791">
        <v>13350</v>
      </c>
      <c r="B791" t="s">
        <v>12</v>
      </c>
      <c r="C791" t="s">
        <v>13</v>
      </c>
      <c r="D791" t="s">
        <v>606</v>
      </c>
      <c r="E791" s="8">
        <v>41237</v>
      </c>
      <c r="F791" s="9">
        <v>2.2000000000000002E-2</v>
      </c>
      <c r="G791" s="10">
        <v>-1.1000000000000001</v>
      </c>
      <c r="H791" t="s">
        <v>15</v>
      </c>
      <c r="I791" s="11">
        <v>1999.9999999999998</v>
      </c>
      <c r="J791" s="12">
        <v>100000</v>
      </c>
    </row>
    <row r="792" spans="1:10" x14ac:dyDescent="0.25">
      <c r="A792">
        <v>13351</v>
      </c>
      <c r="B792" t="s">
        <v>12</v>
      </c>
      <c r="C792" t="s">
        <v>13</v>
      </c>
      <c r="D792" t="s">
        <v>607</v>
      </c>
      <c r="E792" s="8">
        <v>41237</v>
      </c>
      <c r="F792" s="9">
        <v>1.1000000000000001E-2</v>
      </c>
      <c r="G792" s="10">
        <v>-1.1000000000000001</v>
      </c>
      <c r="H792" t="s">
        <v>15</v>
      </c>
      <c r="I792" s="11">
        <v>999.99999999999989</v>
      </c>
      <c r="J792" s="12">
        <v>100000</v>
      </c>
    </row>
    <row r="793" spans="1:10" x14ac:dyDescent="0.25">
      <c r="A793">
        <v>13352</v>
      </c>
      <c r="B793" t="s">
        <v>12</v>
      </c>
      <c r="C793" t="s">
        <v>13</v>
      </c>
      <c r="D793" t="s">
        <v>608</v>
      </c>
      <c r="E793" s="8">
        <v>41237</v>
      </c>
      <c r="F793" s="9">
        <v>7.4999999999999997E-2</v>
      </c>
      <c r="G793" s="10">
        <v>1.9</v>
      </c>
      <c r="H793" t="s">
        <v>17</v>
      </c>
      <c r="I793" s="12">
        <v>-7500</v>
      </c>
      <c r="J793" s="12">
        <v>100000</v>
      </c>
    </row>
    <row r="794" spans="1:10" x14ac:dyDescent="0.25">
      <c r="A794">
        <v>13353</v>
      </c>
      <c r="B794" t="s">
        <v>12</v>
      </c>
      <c r="C794" t="s">
        <v>13</v>
      </c>
      <c r="D794" t="s">
        <v>609</v>
      </c>
      <c r="E794" s="8">
        <v>41237</v>
      </c>
      <c r="F794" s="9">
        <v>4.2999999999999997E-2</v>
      </c>
      <c r="G794" s="10">
        <v>1.5</v>
      </c>
      <c r="H794" t="s">
        <v>17</v>
      </c>
      <c r="I794" s="12">
        <v>-4300</v>
      </c>
      <c r="J794" s="12">
        <v>100000</v>
      </c>
    </row>
    <row r="795" spans="1:10" x14ac:dyDescent="0.25">
      <c r="A795">
        <v>13354</v>
      </c>
      <c r="B795" t="s">
        <v>12</v>
      </c>
      <c r="C795" t="s">
        <v>13</v>
      </c>
      <c r="D795" t="s">
        <v>610</v>
      </c>
      <c r="E795" s="8">
        <v>41237</v>
      </c>
      <c r="F795" s="9">
        <v>2.2000000000000002E-2</v>
      </c>
      <c r="G795" s="10">
        <v>-1.1000000000000001</v>
      </c>
      <c r="H795" t="s">
        <v>17</v>
      </c>
      <c r="I795" s="11">
        <v>-2200</v>
      </c>
      <c r="J795" s="12">
        <v>100000</v>
      </c>
    </row>
    <row r="796" spans="1:10" x14ac:dyDescent="0.25">
      <c r="A796">
        <v>13355</v>
      </c>
      <c r="B796" t="s">
        <v>12</v>
      </c>
      <c r="C796" t="s">
        <v>13</v>
      </c>
      <c r="D796" t="s">
        <v>611</v>
      </c>
      <c r="E796" s="8">
        <v>41237</v>
      </c>
      <c r="F796" s="9">
        <v>4.2999999999999997E-2</v>
      </c>
      <c r="G796" s="10">
        <v>3.6</v>
      </c>
      <c r="H796" t="s">
        <v>17</v>
      </c>
      <c r="I796" s="12">
        <v>-4300</v>
      </c>
      <c r="J796" s="12">
        <v>100000</v>
      </c>
    </row>
    <row r="797" spans="1:10" x14ac:dyDescent="0.25">
      <c r="A797">
        <v>13341</v>
      </c>
      <c r="B797" t="s">
        <v>12</v>
      </c>
      <c r="C797" t="s">
        <v>13</v>
      </c>
      <c r="D797" t="s">
        <v>612</v>
      </c>
      <c r="E797" s="8">
        <v>41236</v>
      </c>
      <c r="F797" s="9">
        <v>1.1000000000000001E-2</v>
      </c>
      <c r="G797" s="10">
        <v>-1.1000000000000001</v>
      </c>
      <c r="H797" t="s">
        <v>17</v>
      </c>
      <c r="I797" s="11">
        <v>-1100</v>
      </c>
      <c r="J797" s="12">
        <v>100000</v>
      </c>
    </row>
    <row r="798" spans="1:10" x14ac:dyDescent="0.25">
      <c r="A798">
        <v>13342</v>
      </c>
      <c r="B798" t="s">
        <v>12</v>
      </c>
      <c r="C798" t="s">
        <v>13</v>
      </c>
      <c r="D798" t="s">
        <v>613</v>
      </c>
      <c r="E798" s="8">
        <v>41236</v>
      </c>
      <c r="F798" s="9">
        <v>3.3000000000000002E-2</v>
      </c>
      <c r="G798" s="10">
        <v>-1.1000000000000001</v>
      </c>
      <c r="H798" t="s">
        <v>17</v>
      </c>
      <c r="I798" s="11">
        <v>-3300</v>
      </c>
      <c r="J798" s="12">
        <v>100000</v>
      </c>
    </row>
    <row r="799" spans="1:10" x14ac:dyDescent="0.25">
      <c r="A799">
        <v>13343</v>
      </c>
      <c r="B799" t="s">
        <v>12</v>
      </c>
      <c r="C799" t="s">
        <v>13</v>
      </c>
      <c r="D799" t="s">
        <v>614</v>
      </c>
      <c r="E799" s="8">
        <v>41236</v>
      </c>
      <c r="F799" s="9">
        <v>5.5E-2</v>
      </c>
      <c r="G799" s="10">
        <v>-1.1000000000000001</v>
      </c>
      <c r="H799" t="s">
        <v>15</v>
      </c>
      <c r="I799" s="11">
        <v>5000</v>
      </c>
      <c r="J799" s="12">
        <v>100000</v>
      </c>
    </row>
    <row r="800" spans="1:10" x14ac:dyDescent="0.25">
      <c r="A800">
        <v>13344</v>
      </c>
      <c r="B800" t="s">
        <v>12</v>
      </c>
      <c r="C800" t="s">
        <v>13</v>
      </c>
      <c r="D800" t="s">
        <v>615</v>
      </c>
      <c r="E800" s="8">
        <v>41236</v>
      </c>
      <c r="F800" s="9">
        <v>2.2000000000000002E-2</v>
      </c>
      <c r="G800" s="10">
        <v>-1.1000000000000001</v>
      </c>
      <c r="H800" t="s">
        <v>15</v>
      </c>
      <c r="I800" s="11">
        <v>1999.9999999999998</v>
      </c>
      <c r="J800" s="12">
        <v>100000</v>
      </c>
    </row>
    <row r="801" spans="1:10" x14ac:dyDescent="0.25">
      <c r="A801">
        <v>13345</v>
      </c>
      <c r="B801" t="s">
        <v>12</v>
      </c>
      <c r="C801" t="s">
        <v>13</v>
      </c>
      <c r="D801" t="s">
        <v>616</v>
      </c>
      <c r="E801" s="8">
        <v>41236</v>
      </c>
      <c r="F801" s="9">
        <v>2.5000000000000001E-2</v>
      </c>
      <c r="G801" s="10">
        <v>-1.1499999999999999</v>
      </c>
      <c r="H801" t="s">
        <v>15</v>
      </c>
      <c r="I801" s="11">
        <v>2173.913043478261</v>
      </c>
      <c r="J801" s="12">
        <v>100000</v>
      </c>
    </row>
    <row r="802" spans="1:10" x14ac:dyDescent="0.25">
      <c r="A802">
        <v>13332</v>
      </c>
      <c r="B802" t="s">
        <v>12</v>
      </c>
      <c r="C802" t="s">
        <v>13</v>
      </c>
      <c r="D802" t="s">
        <v>617</v>
      </c>
      <c r="E802" s="8">
        <v>41235</v>
      </c>
      <c r="F802" s="9">
        <v>4.4000000000000004E-2</v>
      </c>
      <c r="G802" s="10">
        <v>-1.1000000000000001</v>
      </c>
      <c r="H802" t="s">
        <v>15</v>
      </c>
      <c r="I802" s="11">
        <v>3999.9999999999995</v>
      </c>
      <c r="J802" s="12">
        <v>100000</v>
      </c>
    </row>
    <row r="803" spans="1:10" x14ac:dyDescent="0.25">
      <c r="A803">
        <v>13311</v>
      </c>
      <c r="B803" t="s">
        <v>12</v>
      </c>
      <c r="C803" t="s">
        <v>13</v>
      </c>
      <c r="D803" t="s">
        <v>618</v>
      </c>
      <c r="E803" s="8">
        <v>41233</v>
      </c>
      <c r="F803" s="9">
        <v>4.4000000000000004E-2</v>
      </c>
      <c r="G803" s="10">
        <v>-1.1000000000000001</v>
      </c>
      <c r="H803" t="s">
        <v>15</v>
      </c>
      <c r="I803" s="11">
        <v>3999.9999999999995</v>
      </c>
      <c r="J803" s="12">
        <v>100000</v>
      </c>
    </row>
    <row r="804" spans="1:10" x14ac:dyDescent="0.25">
      <c r="A804">
        <v>13312</v>
      </c>
      <c r="B804" t="s">
        <v>12</v>
      </c>
      <c r="C804" t="s">
        <v>41</v>
      </c>
      <c r="D804" t="s">
        <v>619</v>
      </c>
      <c r="E804" s="8">
        <v>41233</v>
      </c>
      <c r="F804" s="9">
        <v>5.0000000000000001E-3</v>
      </c>
      <c r="G804" s="10">
        <v>9</v>
      </c>
      <c r="H804" t="s">
        <v>17</v>
      </c>
      <c r="I804" s="12">
        <v>-500</v>
      </c>
      <c r="J804" s="12">
        <v>100000</v>
      </c>
    </row>
    <row r="805" spans="1:10" x14ac:dyDescent="0.25">
      <c r="A805">
        <v>13282</v>
      </c>
      <c r="B805" t="s">
        <v>12</v>
      </c>
      <c r="C805" t="s">
        <v>13</v>
      </c>
      <c r="D805" t="s">
        <v>620</v>
      </c>
      <c r="E805" s="8">
        <v>41230</v>
      </c>
      <c r="F805" s="9">
        <v>2.2000000000000002E-2</v>
      </c>
      <c r="G805" s="10">
        <v>-1.1000000000000001</v>
      </c>
      <c r="H805" t="s">
        <v>15</v>
      </c>
      <c r="I805" s="11">
        <v>1999.9999999999998</v>
      </c>
      <c r="J805" s="12">
        <v>100000</v>
      </c>
    </row>
    <row r="806" spans="1:10" x14ac:dyDescent="0.25">
      <c r="A806">
        <v>13283</v>
      </c>
      <c r="B806" t="s">
        <v>12</v>
      </c>
      <c r="C806" t="s">
        <v>13</v>
      </c>
      <c r="D806" t="s">
        <v>621</v>
      </c>
      <c r="E806" s="8">
        <v>41230</v>
      </c>
      <c r="F806" s="9">
        <v>5.5E-2</v>
      </c>
      <c r="G806" s="10">
        <v>-1.2</v>
      </c>
      <c r="H806" t="s">
        <v>15</v>
      </c>
      <c r="I806" s="11">
        <v>4583.3333333333339</v>
      </c>
      <c r="J806" s="12">
        <v>100000</v>
      </c>
    </row>
    <row r="807" spans="1:10" x14ac:dyDescent="0.25">
      <c r="A807">
        <v>13284</v>
      </c>
      <c r="B807" t="s">
        <v>12</v>
      </c>
      <c r="C807" t="s">
        <v>13</v>
      </c>
      <c r="D807" t="s">
        <v>622</v>
      </c>
      <c r="E807" s="8">
        <v>41230</v>
      </c>
      <c r="F807" s="9">
        <v>4.4000000000000004E-2</v>
      </c>
      <c r="G807" s="10">
        <v>-1.1000000000000001</v>
      </c>
      <c r="H807" t="s">
        <v>15</v>
      </c>
      <c r="I807" s="11">
        <v>3999.9999999999995</v>
      </c>
      <c r="J807" s="12">
        <v>100000</v>
      </c>
    </row>
    <row r="808" spans="1:10" x14ac:dyDescent="0.25">
      <c r="A808">
        <v>13285</v>
      </c>
      <c r="B808" t="s">
        <v>12</v>
      </c>
      <c r="C808" t="s">
        <v>13</v>
      </c>
      <c r="D808" t="s">
        <v>623</v>
      </c>
      <c r="E808" s="8">
        <v>41230</v>
      </c>
      <c r="F808" s="9">
        <v>4.2000000000000003E-2</v>
      </c>
      <c r="G808" s="10">
        <v>-1.2</v>
      </c>
      <c r="H808" t="s">
        <v>15</v>
      </c>
      <c r="I808" s="11">
        <v>3500</v>
      </c>
      <c r="J808" s="12">
        <v>100000</v>
      </c>
    </row>
    <row r="809" spans="1:10" x14ac:dyDescent="0.25">
      <c r="A809">
        <v>13286</v>
      </c>
      <c r="B809" t="s">
        <v>12</v>
      </c>
      <c r="C809" t="s">
        <v>13</v>
      </c>
      <c r="D809" t="s">
        <v>624</v>
      </c>
      <c r="E809" s="8">
        <v>41230</v>
      </c>
      <c r="F809" s="9">
        <v>0</v>
      </c>
      <c r="G809" s="10">
        <v>-1.1000000000000001</v>
      </c>
      <c r="H809" t="s">
        <v>20</v>
      </c>
      <c r="I809" s="11">
        <v>0</v>
      </c>
      <c r="J809" s="12">
        <v>100000</v>
      </c>
    </row>
    <row r="810" spans="1:10" x14ac:dyDescent="0.25">
      <c r="A810">
        <v>13287</v>
      </c>
      <c r="B810" t="s">
        <v>12</v>
      </c>
      <c r="C810" t="s">
        <v>13</v>
      </c>
      <c r="D810" t="s">
        <v>145</v>
      </c>
      <c r="E810" s="8">
        <v>41230</v>
      </c>
      <c r="F810" s="9">
        <v>1.1000000000000001E-2</v>
      </c>
      <c r="G810" s="10">
        <v>-1.1000000000000001</v>
      </c>
      <c r="H810" t="s">
        <v>15</v>
      </c>
      <c r="I810" s="11">
        <v>999.99999999999989</v>
      </c>
      <c r="J810" s="12">
        <v>100000</v>
      </c>
    </row>
    <row r="811" spans="1:10" x14ac:dyDescent="0.25">
      <c r="A811">
        <v>13269</v>
      </c>
      <c r="B811" t="s">
        <v>12</v>
      </c>
      <c r="C811" t="s">
        <v>13</v>
      </c>
      <c r="D811" t="s">
        <v>625</v>
      </c>
      <c r="E811" s="8">
        <v>41229</v>
      </c>
      <c r="F811" s="9">
        <v>3.5000000000000003E-2</v>
      </c>
      <c r="G811" s="10">
        <v>-1.1000000000000001</v>
      </c>
      <c r="H811" t="s">
        <v>17</v>
      </c>
      <c r="I811" s="11">
        <v>-3500.0000000000005</v>
      </c>
      <c r="J811" s="12">
        <v>100000</v>
      </c>
    </row>
    <row r="812" spans="1:10" x14ac:dyDescent="0.25">
      <c r="A812">
        <v>13270</v>
      </c>
      <c r="B812" t="s">
        <v>12</v>
      </c>
      <c r="C812" t="s">
        <v>13</v>
      </c>
      <c r="D812" t="s">
        <v>626</v>
      </c>
      <c r="E812" s="8">
        <v>41229</v>
      </c>
      <c r="F812" s="9">
        <v>0.03</v>
      </c>
      <c r="G812" s="10">
        <v>-1.1000000000000001</v>
      </c>
      <c r="H812" t="s">
        <v>17</v>
      </c>
      <c r="I812" s="11">
        <v>-3000</v>
      </c>
      <c r="J812" s="12">
        <v>100000</v>
      </c>
    </row>
    <row r="813" spans="1:10" x14ac:dyDescent="0.25">
      <c r="A813">
        <v>13263</v>
      </c>
      <c r="B813" t="s">
        <v>12</v>
      </c>
      <c r="C813" t="s">
        <v>13</v>
      </c>
      <c r="D813" t="s">
        <v>627</v>
      </c>
      <c r="E813" s="8">
        <v>41228</v>
      </c>
      <c r="F813" s="9">
        <v>3.3000000000000002E-2</v>
      </c>
      <c r="G813" s="10">
        <v>-1.1000000000000001</v>
      </c>
      <c r="H813" t="s">
        <v>17</v>
      </c>
      <c r="I813" s="11">
        <v>-3300</v>
      </c>
      <c r="J813" s="12">
        <v>100000</v>
      </c>
    </row>
    <row r="814" spans="1:10" x14ac:dyDescent="0.25">
      <c r="A814">
        <v>13264</v>
      </c>
      <c r="B814" t="s">
        <v>12</v>
      </c>
      <c r="C814" t="s">
        <v>13</v>
      </c>
      <c r="D814" t="s">
        <v>628</v>
      </c>
      <c r="E814" s="8">
        <v>41228</v>
      </c>
      <c r="F814" s="9">
        <v>1.1000000000000001E-2</v>
      </c>
      <c r="G814" s="10">
        <v>-1.1000000000000001</v>
      </c>
      <c r="H814" t="s">
        <v>17</v>
      </c>
      <c r="I814" s="11">
        <v>-1100</v>
      </c>
      <c r="J814" s="12">
        <v>100000</v>
      </c>
    </row>
    <row r="815" spans="1:10" x14ac:dyDescent="0.25">
      <c r="A815">
        <v>13260</v>
      </c>
      <c r="B815" t="s">
        <v>12</v>
      </c>
      <c r="C815" t="s">
        <v>13</v>
      </c>
      <c r="D815" t="s">
        <v>629</v>
      </c>
      <c r="E815" s="8">
        <v>41227</v>
      </c>
      <c r="F815" s="9">
        <v>4.4999999999999998E-2</v>
      </c>
      <c r="G815" s="10">
        <v>-1.1499999999999999</v>
      </c>
      <c r="H815" t="s">
        <v>17</v>
      </c>
      <c r="I815" s="11">
        <v>-4500</v>
      </c>
      <c r="J815" s="12">
        <v>100000</v>
      </c>
    </row>
    <row r="816" spans="1:10" x14ac:dyDescent="0.25">
      <c r="A816">
        <v>13261</v>
      </c>
      <c r="B816" t="s">
        <v>12</v>
      </c>
      <c r="C816" t="s">
        <v>41</v>
      </c>
      <c r="D816" t="s">
        <v>630</v>
      </c>
      <c r="E816" s="8">
        <v>41227</v>
      </c>
      <c r="F816" s="9">
        <v>0.01</v>
      </c>
      <c r="G816" s="10">
        <v>2.25</v>
      </c>
      <c r="H816" t="s">
        <v>17</v>
      </c>
      <c r="I816" s="12">
        <v>-1000</v>
      </c>
      <c r="J816" s="12">
        <v>100000</v>
      </c>
    </row>
    <row r="817" spans="1:10" x14ac:dyDescent="0.25">
      <c r="A817">
        <v>13238</v>
      </c>
      <c r="B817" t="s">
        <v>12</v>
      </c>
      <c r="C817" t="s">
        <v>13</v>
      </c>
      <c r="D817" t="s">
        <v>631</v>
      </c>
      <c r="E817" s="8">
        <v>41223</v>
      </c>
      <c r="F817" s="9">
        <v>2.2000000000000002E-2</v>
      </c>
      <c r="G817" s="10">
        <v>-1.1000000000000001</v>
      </c>
      <c r="H817" t="s">
        <v>17</v>
      </c>
      <c r="I817" s="11">
        <v>-2200</v>
      </c>
      <c r="J817" s="12">
        <v>100000</v>
      </c>
    </row>
    <row r="818" spans="1:10" x14ac:dyDescent="0.25">
      <c r="A818">
        <v>13239</v>
      </c>
      <c r="B818" t="s">
        <v>12</v>
      </c>
      <c r="C818" t="s">
        <v>41</v>
      </c>
      <c r="D818" t="s">
        <v>632</v>
      </c>
      <c r="E818" s="8">
        <v>41223</v>
      </c>
      <c r="F818" s="9">
        <v>0.01</v>
      </c>
      <c r="G818" s="10">
        <v>2.25</v>
      </c>
      <c r="H818" t="s">
        <v>17</v>
      </c>
      <c r="I818" s="12">
        <v>-1000</v>
      </c>
      <c r="J818" s="12">
        <v>100000</v>
      </c>
    </row>
    <row r="819" spans="1:10" x14ac:dyDescent="0.25">
      <c r="A819">
        <v>13240</v>
      </c>
      <c r="B819" t="s">
        <v>12</v>
      </c>
      <c r="C819" t="s">
        <v>13</v>
      </c>
      <c r="D819" t="s">
        <v>633</v>
      </c>
      <c r="E819" s="8">
        <v>41223</v>
      </c>
      <c r="F819" s="9">
        <v>2.2000000000000002E-2</v>
      </c>
      <c r="G819" s="10">
        <v>-1.1000000000000001</v>
      </c>
      <c r="H819" t="s">
        <v>15</v>
      </c>
      <c r="I819" s="11">
        <v>1999.9999999999998</v>
      </c>
      <c r="J819" s="12">
        <v>100000</v>
      </c>
    </row>
    <row r="820" spans="1:10" x14ac:dyDescent="0.25">
      <c r="A820">
        <v>13241</v>
      </c>
      <c r="B820" t="s">
        <v>12</v>
      </c>
      <c r="C820" t="s">
        <v>13</v>
      </c>
      <c r="D820" t="s">
        <v>634</v>
      </c>
      <c r="E820" s="8">
        <v>41223</v>
      </c>
      <c r="F820" s="9">
        <v>3.3000000000000002E-2</v>
      </c>
      <c r="G820" s="10">
        <v>-1.1000000000000001</v>
      </c>
      <c r="H820" t="s">
        <v>17</v>
      </c>
      <c r="I820" s="11">
        <v>-3300</v>
      </c>
      <c r="J820" s="12">
        <v>100000</v>
      </c>
    </row>
    <row r="821" spans="1:10" x14ac:dyDescent="0.25">
      <c r="A821">
        <v>13242</v>
      </c>
      <c r="B821" t="s">
        <v>12</v>
      </c>
      <c r="C821" t="s">
        <v>13</v>
      </c>
      <c r="D821" t="s">
        <v>635</v>
      </c>
      <c r="E821" s="8">
        <v>41223</v>
      </c>
      <c r="F821" s="9">
        <v>5.5E-2</v>
      </c>
      <c r="G821" s="10">
        <v>-1.1000000000000001</v>
      </c>
      <c r="H821" t="s">
        <v>15</v>
      </c>
      <c r="I821" s="11">
        <v>5000</v>
      </c>
      <c r="J821" s="12">
        <v>100000</v>
      </c>
    </row>
    <row r="822" spans="1:10" x14ac:dyDescent="0.25">
      <c r="A822">
        <v>13243</v>
      </c>
      <c r="B822" t="s">
        <v>12</v>
      </c>
      <c r="C822" t="s">
        <v>41</v>
      </c>
      <c r="D822" t="s">
        <v>636</v>
      </c>
      <c r="E822" s="8">
        <v>41223</v>
      </c>
      <c r="F822" s="9">
        <v>4.4999999999999998E-2</v>
      </c>
      <c r="G822" s="10">
        <v>-1.1499999999999999</v>
      </c>
      <c r="H822" t="s">
        <v>15</v>
      </c>
      <c r="I822" s="11">
        <v>3913.04347826087</v>
      </c>
      <c r="J822" s="12">
        <v>100000</v>
      </c>
    </row>
    <row r="823" spans="1:10" x14ac:dyDescent="0.25">
      <c r="A823">
        <v>13244</v>
      </c>
      <c r="B823" t="s">
        <v>12</v>
      </c>
      <c r="C823" t="s">
        <v>13</v>
      </c>
      <c r="D823" t="s">
        <v>637</v>
      </c>
      <c r="E823" s="8">
        <v>41223</v>
      </c>
      <c r="F823" s="9">
        <v>2.2000000000000002E-2</v>
      </c>
      <c r="G823" s="10">
        <v>-1.1000000000000001</v>
      </c>
      <c r="H823" t="s">
        <v>17</v>
      </c>
      <c r="I823" s="11">
        <v>-2200</v>
      </c>
      <c r="J823" s="12">
        <v>100000</v>
      </c>
    </row>
    <row r="824" spans="1:10" x14ac:dyDescent="0.25">
      <c r="A824">
        <v>13250</v>
      </c>
      <c r="B824" t="s">
        <v>12</v>
      </c>
      <c r="C824" t="s">
        <v>13</v>
      </c>
      <c r="D824" t="s">
        <v>638</v>
      </c>
      <c r="E824" s="8">
        <v>41223</v>
      </c>
      <c r="F824" s="9">
        <v>3.3000000000000002E-2</v>
      </c>
      <c r="G824" s="10">
        <v>-1.1000000000000001</v>
      </c>
      <c r="H824" t="s">
        <v>17</v>
      </c>
      <c r="I824" s="11">
        <v>-3300</v>
      </c>
      <c r="J824" s="12">
        <v>100000</v>
      </c>
    </row>
    <row r="825" spans="1:10" x14ac:dyDescent="0.25">
      <c r="A825">
        <v>13233</v>
      </c>
      <c r="B825" t="s">
        <v>12</v>
      </c>
      <c r="C825" t="s">
        <v>13</v>
      </c>
      <c r="D825" t="s">
        <v>639</v>
      </c>
      <c r="E825" s="8">
        <v>41222</v>
      </c>
      <c r="F825" s="9">
        <v>3.3000000000000002E-2</v>
      </c>
      <c r="G825" s="10">
        <v>-1.1000000000000001</v>
      </c>
      <c r="H825" t="s">
        <v>15</v>
      </c>
      <c r="I825" s="11">
        <v>2999.9999999999995</v>
      </c>
      <c r="J825" s="12">
        <v>100000</v>
      </c>
    </row>
    <row r="826" spans="1:10" x14ac:dyDescent="0.25">
      <c r="A826">
        <v>13218</v>
      </c>
      <c r="B826" t="s">
        <v>12</v>
      </c>
      <c r="C826" t="s">
        <v>13</v>
      </c>
      <c r="D826" t="s">
        <v>640</v>
      </c>
      <c r="E826" s="8">
        <v>41221</v>
      </c>
      <c r="F826" s="9">
        <v>3.3000000000000002E-2</v>
      </c>
      <c r="G826" s="10">
        <v>-1.1000000000000001</v>
      </c>
      <c r="H826" t="s">
        <v>17</v>
      </c>
      <c r="I826" s="11">
        <v>-3300</v>
      </c>
      <c r="J826" s="12">
        <v>100000</v>
      </c>
    </row>
    <row r="827" spans="1:10" x14ac:dyDescent="0.25">
      <c r="A827">
        <v>13222</v>
      </c>
      <c r="B827" t="s">
        <v>12</v>
      </c>
      <c r="C827" t="s">
        <v>13</v>
      </c>
      <c r="D827" t="s">
        <v>641</v>
      </c>
      <c r="E827" s="8">
        <v>41221</v>
      </c>
      <c r="F827" s="9">
        <v>2.2000000000000002E-2</v>
      </c>
      <c r="G827" s="10">
        <v>-1.1000000000000001</v>
      </c>
      <c r="H827" t="s">
        <v>15</v>
      </c>
      <c r="I827" s="11">
        <v>1999.9999999999998</v>
      </c>
      <c r="J827" s="12">
        <v>100000</v>
      </c>
    </row>
    <row r="828" spans="1:10" x14ac:dyDescent="0.25">
      <c r="A828">
        <v>13223</v>
      </c>
      <c r="B828" t="s">
        <v>12</v>
      </c>
      <c r="C828" t="s">
        <v>13</v>
      </c>
      <c r="D828" t="s">
        <v>642</v>
      </c>
      <c r="E828" s="8">
        <v>41221</v>
      </c>
      <c r="F828" s="9">
        <v>4.4000000000000004E-2</v>
      </c>
      <c r="G828" s="10">
        <v>-1.1000000000000001</v>
      </c>
      <c r="H828" t="s">
        <v>15</v>
      </c>
      <c r="I828" s="11">
        <v>3999.9999999999995</v>
      </c>
      <c r="J828" s="12">
        <v>100000</v>
      </c>
    </row>
    <row r="829" spans="1:10" x14ac:dyDescent="0.25">
      <c r="A829">
        <v>13224</v>
      </c>
      <c r="B829" t="s">
        <v>12</v>
      </c>
      <c r="C829" t="s">
        <v>41</v>
      </c>
      <c r="D829" t="s">
        <v>643</v>
      </c>
      <c r="E829" s="8">
        <v>41221</v>
      </c>
      <c r="F829" s="9">
        <v>1.4999999999999999E-2</v>
      </c>
      <c r="G829" s="10">
        <v>4.55</v>
      </c>
      <c r="H829" t="s">
        <v>17</v>
      </c>
      <c r="I829" s="12">
        <v>-1500</v>
      </c>
      <c r="J829" s="12">
        <v>100000</v>
      </c>
    </row>
    <row r="830" spans="1:10" x14ac:dyDescent="0.25">
      <c r="A830">
        <v>13214</v>
      </c>
      <c r="B830" t="s">
        <v>12</v>
      </c>
      <c r="C830" t="s">
        <v>13</v>
      </c>
      <c r="D830" t="s">
        <v>644</v>
      </c>
      <c r="E830" s="8">
        <v>41219</v>
      </c>
      <c r="F830" s="9">
        <v>3.5000000000000003E-2</v>
      </c>
      <c r="G830" s="10">
        <v>-1.2</v>
      </c>
      <c r="H830" t="s">
        <v>15</v>
      </c>
      <c r="I830" s="11">
        <v>2916.666666666667</v>
      </c>
      <c r="J830" s="12">
        <v>100000</v>
      </c>
    </row>
    <row r="831" spans="1:10" x14ac:dyDescent="0.25">
      <c r="A831">
        <v>13189</v>
      </c>
      <c r="B831" t="s">
        <v>12</v>
      </c>
      <c r="C831" t="s">
        <v>13</v>
      </c>
      <c r="D831" t="s">
        <v>645</v>
      </c>
      <c r="E831" s="8">
        <v>41216</v>
      </c>
      <c r="F831" s="9">
        <v>5.5E-2</v>
      </c>
      <c r="G831" s="10">
        <v>-1.1000000000000001</v>
      </c>
      <c r="H831" t="s">
        <v>15</v>
      </c>
      <c r="I831" s="11">
        <v>5000</v>
      </c>
      <c r="J831" s="12">
        <v>100000</v>
      </c>
    </row>
    <row r="832" spans="1:10" x14ac:dyDescent="0.25">
      <c r="A832">
        <v>13190</v>
      </c>
      <c r="B832" t="s">
        <v>12</v>
      </c>
      <c r="C832" t="s">
        <v>13</v>
      </c>
      <c r="D832" t="s">
        <v>646</v>
      </c>
      <c r="E832" s="8">
        <v>41216</v>
      </c>
      <c r="F832" s="9">
        <v>4.4000000000000004E-2</v>
      </c>
      <c r="G832" s="10">
        <v>-1.1000000000000001</v>
      </c>
      <c r="H832" t="s">
        <v>17</v>
      </c>
      <c r="I832" s="11">
        <v>-4400</v>
      </c>
      <c r="J832" s="12">
        <v>100000</v>
      </c>
    </row>
    <row r="833" spans="1:10" x14ac:dyDescent="0.25">
      <c r="A833">
        <v>13191</v>
      </c>
      <c r="B833" t="s">
        <v>12</v>
      </c>
      <c r="C833" t="s">
        <v>41</v>
      </c>
      <c r="D833" t="s">
        <v>647</v>
      </c>
      <c r="E833" s="8">
        <v>41216</v>
      </c>
      <c r="F833" s="9">
        <v>0.01</v>
      </c>
      <c r="G833" s="10">
        <v>2.75</v>
      </c>
      <c r="H833" t="s">
        <v>17</v>
      </c>
      <c r="I833" s="12">
        <v>-1000</v>
      </c>
      <c r="J833" s="12">
        <v>100000</v>
      </c>
    </row>
    <row r="834" spans="1:10" x14ac:dyDescent="0.25">
      <c r="A834">
        <v>13192</v>
      </c>
      <c r="B834" t="s">
        <v>12</v>
      </c>
      <c r="C834" t="s">
        <v>13</v>
      </c>
      <c r="D834" t="s">
        <v>648</v>
      </c>
      <c r="E834" s="8">
        <v>41216</v>
      </c>
      <c r="F834" s="9">
        <v>0.02</v>
      </c>
      <c r="G834" s="10">
        <v>-1.1000000000000001</v>
      </c>
      <c r="H834" t="s">
        <v>17</v>
      </c>
      <c r="I834" s="11">
        <v>-2000</v>
      </c>
      <c r="J834" s="12">
        <v>100000</v>
      </c>
    </row>
    <row r="835" spans="1:10" x14ac:dyDescent="0.25">
      <c r="A835">
        <v>13193</v>
      </c>
      <c r="B835" t="s">
        <v>12</v>
      </c>
      <c r="C835" t="s">
        <v>13</v>
      </c>
      <c r="D835" t="s">
        <v>649</v>
      </c>
      <c r="E835" s="8">
        <v>41216</v>
      </c>
      <c r="F835" s="9">
        <v>3.3000000000000002E-2</v>
      </c>
      <c r="G835" s="10">
        <v>-1.1000000000000001</v>
      </c>
      <c r="H835" t="s">
        <v>17</v>
      </c>
      <c r="I835" s="11">
        <v>-3300</v>
      </c>
      <c r="J835" s="12">
        <v>100000</v>
      </c>
    </row>
    <row r="836" spans="1:10" x14ac:dyDescent="0.25">
      <c r="A836">
        <v>13194</v>
      </c>
      <c r="B836" t="s">
        <v>12</v>
      </c>
      <c r="C836" t="s">
        <v>13</v>
      </c>
      <c r="D836" t="s">
        <v>650</v>
      </c>
      <c r="E836" s="8">
        <v>41216</v>
      </c>
      <c r="F836" s="9">
        <v>0.04</v>
      </c>
      <c r="G836" s="10">
        <v>-1.2</v>
      </c>
      <c r="H836" t="s">
        <v>15</v>
      </c>
      <c r="I836" s="11">
        <v>3333.3333333333335</v>
      </c>
      <c r="J836" s="12">
        <v>100000</v>
      </c>
    </row>
    <row r="837" spans="1:10" x14ac:dyDescent="0.25">
      <c r="A837">
        <v>13195</v>
      </c>
      <c r="B837" t="s">
        <v>12</v>
      </c>
      <c r="C837" t="s">
        <v>13</v>
      </c>
      <c r="D837" t="s">
        <v>651</v>
      </c>
      <c r="E837" s="8">
        <v>41216</v>
      </c>
      <c r="F837" s="9">
        <v>3.3000000000000002E-2</v>
      </c>
      <c r="G837" s="10">
        <v>-1.1000000000000001</v>
      </c>
      <c r="H837" t="s">
        <v>15</v>
      </c>
      <c r="I837" s="11">
        <v>2999.9999999999995</v>
      </c>
      <c r="J837" s="12">
        <v>100000</v>
      </c>
    </row>
    <row r="838" spans="1:10" x14ac:dyDescent="0.25">
      <c r="A838">
        <v>13196</v>
      </c>
      <c r="B838" t="s">
        <v>12</v>
      </c>
      <c r="C838" t="s">
        <v>41</v>
      </c>
      <c r="D838" t="s">
        <v>652</v>
      </c>
      <c r="E838" s="8">
        <v>41216</v>
      </c>
      <c r="F838" s="9">
        <v>5.0000000000000001E-3</v>
      </c>
      <c r="G838" s="10">
        <v>3.4</v>
      </c>
      <c r="H838" t="s">
        <v>15</v>
      </c>
      <c r="I838" s="11">
        <v>1700</v>
      </c>
      <c r="J838" s="12">
        <v>100000</v>
      </c>
    </row>
    <row r="839" spans="1:10" x14ac:dyDescent="0.25">
      <c r="A839">
        <v>13179</v>
      </c>
      <c r="B839" t="s">
        <v>12</v>
      </c>
      <c r="C839" t="s">
        <v>13</v>
      </c>
      <c r="D839" t="s">
        <v>653</v>
      </c>
      <c r="E839" s="8">
        <v>41214</v>
      </c>
      <c r="F839" s="9">
        <v>4.4000000000000004E-2</v>
      </c>
      <c r="G839" s="10">
        <v>-1.1000000000000001</v>
      </c>
      <c r="H839" t="s">
        <v>17</v>
      </c>
      <c r="I839" s="11">
        <v>-4400</v>
      </c>
      <c r="J839" s="12">
        <v>100000</v>
      </c>
    </row>
    <row r="840" spans="1:10" x14ac:dyDescent="0.25">
      <c r="A840">
        <v>13180</v>
      </c>
      <c r="B840" t="s">
        <v>12</v>
      </c>
      <c r="C840" t="s">
        <v>13</v>
      </c>
      <c r="D840" t="s">
        <v>654</v>
      </c>
      <c r="E840" s="8">
        <v>41214</v>
      </c>
      <c r="F840" s="9">
        <v>2.2000000000000002E-2</v>
      </c>
      <c r="G840" s="10">
        <v>-1.1000000000000001</v>
      </c>
      <c r="H840" t="s">
        <v>15</v>
      </c>
      <c r="I840" s="11">
        <v>1999.9999999999998</v>
      </c>
      <c r="J840" s="12">
        <v>100000</v>
      </c>
    </row>
    <row r="841" spans="1:10" x14ac:dyDescent="0.25">
      <c r="A841">
        <v>13159</v>
      </c>
      <c r="B841" t="s">
        <v>12</v>
      </c>
      <c r="C841" t="s">
        <v>13</v>
      </c>
      <c r="D841" t="s">
        <v>655</v>
      </c>
      <c r="E841" s="8">
        <v>41209</v>
      </c>
      <c r="F841" s="9">
        <v>5.5E-2</v>
      </c>
      <c r="G841" s="10">
        <v>-1.1000000000000001</v>
      </c>
      <c r="H841" t="s">
        <v>17</v>
      </c>
      <c r="I841" s="11">
        <v>-5500</v>
      </c>
      <c r="J841" s="12">
        <v>100000</v>
      </c>
    </row>
    <row r="842" spans="1:10" x14ac:dyDescent="0.25">
      <c r="A842">
        <v>13160</v>
      </c>
      <c r="B842" t="s">
        <v>12</v>
      </c>
      <c r="C842" t="s">
        <v>13</v>
      </c>
      <c r="D842" t="s">
        <v>656</v>
      </c>
      <c r="E842" s="8">
        <v>41209</v>
      </c>
      <c r="F842" s="9">
        <v>2.2000000000000002E-2</v>
      </c>
      <c r="G842" s="10">
        <v>-1.1000000000000001</v>
      </c>
      <c r="H842" t="s">
        <v>17</v>
      </c>
      <c r="I842" s="11">
        <v>-2200</v>
      </c>
      <c r="J842" s="12">
        <v>100000</v>
      </c>
    </row>
    <row r="843" spans="1:10" x14ac:dyDescent="0.25">
      <c r="A843">
        <v>13161</v>
      </c>
      <c r="B843" t="s">
        <v>12</v>
      </c>
      <c r="C843" t="s">
        <v>13</v>
      </c>
      <c r="D843" t="s">
        <v>657</v>
      </c>
      <c r="E843" s="8">
        <v>41209</v>
      </c>
      <c r="F843" s="9">
        <v>4.4000000000000004E-2</v>
      </c>
      <c r="G843" s="10">
        <v>-1.1000000000000001</v>
      </c>
      <c r="H843" t="s">
        <v>17</v>
      </c>
      <c r="I843" s="11">
        <v>-4400</v>
      </c>
      <c r="J843" s="12">
        <v>100000</v>
      </c>
    </row>
    <row r="844" spans="1:10" x14ac:dyDescent="0.25">
      <c r="A844">
        <v>13162</v>
      </c>
      <c r="B844" t="s">
        <v>12</v>
      </c>
      <c r="C844" t="s">
        <v>13</v>
      </c>
      <c r="D844" t="s">
        <v>658</v>
      </c>
      <c r="E844" s="8">
        <v>41209</v>
      </c>
      <c r="F844" s="9">
        <v>3.3000000000000002E-2</v>
      </c>
      <c r="G844" s="10">
        <v>-1.1000000000000001</v>
      </c>
      <c r="H844" t="s">
        <v>17</v>
      </c>
      <c r="I844" s="11">
        <v>-3300</v>
      </c>
      <c r="J844" s="12">
        <v>100000</v>
      </c>
    </row>
    <row r="845" spans="1:10" x14ac:dyDescent="0.25">
      <c r="A845">
        <v>13163</v>
      </c>
      <c r="B845" t="s">
        <v>12</v>
      </c>
      <c r="C845" t="s">
        <v>13</v>
      </c>
      <c r="D845" t="s">
        <v>659</v>
      </c>
      <c r="E845" s="8">
        <v>41209</v>
      </c>
      <c r="F845" s="9">
        <v>3.3000000000000002E-2</v>
      </c>
      <c r="G845" s="10">
        <v>-1.1000000000000001</v>
      </c>
      <c r="H845" t="s">
        <v>17</v>
      </c>
      <c r="I845" s="11">
        <v>-3300</v>
      </c>
      <c r="J845" s="12">
        <v>100000</v>
      </c>
    </row>
    <row r="846" spans="1:10" x14ac:dyDescent="0.25">
      <c r="A846">
        <v>13164</v>
      </c>
      <c r="B846" t="s">
        <v>12</v>
      </c>
      <c r="C846" t="s">
        <v>41</v>
      </c>
      <c r="D846" t="s">
        <v>660</v>
      </c>
      <c r="E846" s="8">
        <v>41209</v>
      </c>
      <c r="F846" s="9">
        <v>0.01</v>
      </c>
      <c r="G846" s="10">
        <v>2.4</v>
      </c>
      <c r="H846" t="s">
        <v>17</v>
      </c>
      <c r="I846" s="12">
        <v>-1000</v>
      </c>
      <c r="J846" s="12">
        <v>100000</v>
      </c>
    </row>
    <row r="847" spans="1:10" x14ac:dyDescent="0.25">
      <c r="A847">
        <v>13165</v>
      </c>
      <c r="B847" t="s">
        <v>12</v>
      </c>
      <c r="C847" t="s">
        <v>13</v>
      </c>
      <c r="D847" t="s">
        <v>661</v>
      </c>
      <c r="E847" s="8">
        <v>41209</v>
      </c>
      <c r="F847" s="9">
        <v>3.3000000000000002E-2</v>
      </c>
      <c r="G847" s="10">
        <v>-1.1000000000000001</v>
      </c>
      <c r="H847" t="s">
        <v>17</v>
      </c>
      <c r="I847" s="11">
        <v>-3300</v>
      </c>
      <c r="J847" s="12">
        <v>100000</v>
      </c>
    </row>
    <row r="848" spans="1:10" x14ac:dyDescent="0.25">
      <c r="A848">
        <v>13166</v>
      </c>
      <c r="B848" t="s">
        <v>12</v>
      </c>
      <c r="C848" t="s">
        <v>41</v>
      </c>
      <c r="D848" t="s">
        <v>662</v>
      </c>
      <c r="E848" s="8">
        <v>41209</v>
      </c>
      <c r="F848" s="9">
        <v>0.01</v>
      </c>
      <c r="G848" s="10">
        <v>2.5</v>
      </c>
      <c r="H848" t="s">
        <v>17</v>
      </c>
      <c r="I848" s="12">
        <v>-1000</v>
      </c>
      <c r="J848" s="12">
        <v>100000</v>
      </c>
    </row>
    <row r="849" spans="1:10" x14ac:dyDescent="0.25">
      <c r="A849">
        <v>13172</v>
      </c>
      <c r="B849" t="s">
        <v>12</v>
      </c>
      <c r="C849" t="s">
        <v>41</v>
      </c>
      <c r="D849" t="s">
        <v>663</v>
      </c>
      <c r="E849" s="8">
        <v>41209</v>
      </c>
      <c r="F849" s="9">
        <v>0.03</v>
      </c>
      <c r="G849" s="10">
        <v>1.03</v>
      </c>
      <c r="H849" t="s">
        <v>17</v>
      </c>
      <c r="I849" s="12">
        <v>-3000</v>
      </c>
      <c r="J849" s="12">
        <v>100000</v>
      </c>
    </row>
    <row r="850" spans="1:10" x14ac:dyDescent="0.25">
      <c r="A850">
        <v>13157</v>
      </c>
      <c r="B850" t="s">
        <v>12</v>
      </c>
      <c r="C850" t="s">
        <v>13</v>
      </c>
      <c r="D850" t="s">
        <v>664</v>
      </c>
      <c r="E850" s="8">
        <v>41208</v>
      </c>
      <c r="F850" s="9">
        <v>0</v>
      </c>
      <c r="G850" s="10">
        <v>-1.1000000000000001</v>
      </c>
      <c r="H850" t="s">
        <v>20</v>
      </c>
      <c r="I850" s="11">
        <v>0</v>
      </c>
      <c r="J850" s="12">
        <v>100000</v>
      </c>
    </row>
    <row r="851" spans="1:10" x14ac:dyDescent="0.25">
      <c r="A851">
        <v>13149</v>
      </c>
      <c r="B851" t="s">
        <v>12</v>
      </c>
      <c r="C851" t="s">
        <v>29</v>
      </c>
      <c r="D851" t="s">
        <v>665</v>
      </c>
      <c r="E851" s="8">
        <v>41207</v>
      </c>
      <c r="F851" s="9">
        <v>3.3000000000000002E-2</v>
      </c>
      <c r="G851" s="10">
        <v>-1.1000000000000001</v>
      </c>
      <c r="H851" t="s">
        <v>17</v>
      </c>
      <c r="I851" s="11">
        <v>-3300</v>
      </c>
      <c r="J851" s="12">
        <v>100000</v>
      </c>
    </row>
    <row r="852" spans="1:10" x14ac:dyDescent="0.25">
      <c r="A852">
        <v>13145</v>
      </c>
      <c r="B852" t="s">
        <v>12</v>
      </c>
      <c r="C852" t="s">
        <v>13</v>
      </c>
      <c r="D852" t="s">
        <v>666</v>
      </c>
      <c r="E852" s="8">
        <v>41205</v>
      </c>
      <c r="F852" s="9">
        <v>4.4000000000000004E-2</v>
      </c>
      <c r="G852" s="10">
        <v>-1.1000000000000001</v>
      </c>
      <c r="H852" t="s">
        <v>15</v>
      </c>
      <c r="I852" s="11">
        <v>3999.9999999999995</v>
      </c>
      <c r="J852" s="12">
        <v>100000</v>
      </c>
    </row>
    <row r="853" spans="1:10" x14ac:dyDescent="0.25">
      <c r="A853">
        <v>13124</v>
      </c>
      <c r="B853" t="s">
        <v>12</v>
      </c>
      <c r="C853" t="s">
        <v>13</v>
      </c>
      <c r="D853" t="s">
        <v>667</v>
      </c>
      <c r="E853" s="8">
        <v>41202</v>
      </c>
      <c r="F853" s="9">
        <v>5.5E-2</v>
      </c>
      <c r="G853" s="10">
        <v>-1.1000000000000001</v>
      </c>
      <c r="H853" t="s">
        <v>17</v>
      </c>
      <c r="I853" s="11">
        <v>-5500</v>
      </c>
      <c r="J853" s="12">
        <v>100000</v>
      </c>
    </row>
    <row r="854" spans="1:10" x14ac:dyDescent="0.25">
      <c r="A854">
        <v>13125</v>
      </c>
      <c r="B854" t="s">
        <v>12</v>
      </c>
      <c r="C854" t="s">
        <v>13</v>
      </c>
      <c r="D854" t="s">
        <v>668</v>
      </c>
      <c r="E854" s="8">
        <v>41202</v>
      </c>
      <c r="F854" s="9">
        <v>1.1000000000000001E-2</v>
      </c>
      <c r="G854" s="10">
        <v>-1.1000000000000001</v>
      </c>
      <c r="H854" t="s">
        <v>15</v>
      </c>
      <c r="I854" s="11">
        <v>999.99999999999989</v>
      </c>
      <c r="J854" s="12">
        <v>100000</v>
      </c>
    </row>
    <row r="855" spans="1:10" x14ac:dyDescent="0.25">
      <c r="A855">
        <v>13126</v>
      </c>
      <c r="B855" t="s">
        <v>12</v>
      </c>
      <c r="C855" t="s">
        <v>13</v>
      </c>
      <c r="D855" t="s">
        <v>669</v>
      </c>
      <c r="E855" s="8">
        <v>41202</v>
      </c>
      <c r="F855" s="9">
        <v>4.4000000000000004E-2</v>
      </c>
      <c r="G855" s="10">
        <v>-1.1000000000000001</v>
      </c>
      <c r="H855" t="s">
        <v>15</v>
      </c>
      <c r="I855" s="11">
        <v>3999.9999999999995</v>
      </c>
      <c r="J855" s="12">
        <v>100000</v>
      </c>
    </row>
    <row r="856" spans="1:10" x14ac:dyDescent="0.25">
      <c r="A856">
        <v>13127</v>
      </c>
      <c r="B856" t="s">
        <v>12</v>
      </c>
      <c r="C856" t="s">
        <v>13</v>
      </c>
      <c r="D856" t="s">
        <v>670</v>
      </c>
      <c r="E856" s="8">
        <v>41202</v>
      </c>
      <c r="F856" s="9">
        <v>3.3000000000000002E-2</v>
      </c>
      <c r="G856" s="10">
        <v>-1.1000000000000001</v>
      </c>
      <c r="H856" t="s">
        <v>17</v>
      </c>
      <c r="I856" s="11">
        <v>-3300</v>
      </c>
      <c r="J856" s="12">
        <v>100000</v>
      </c>
    </row>
    <row r="857" spans="1:10" x14ac:dyDescent="0.25">
      <c r="A857">
        <v>13128</v>
      </c>
      <c r="B857" t="s">
        <v>12</v>
      </c>
      <c r="C857" t="s">
        <v>13</v>
      </c>
      <c r="D857" t="s">
        <v>671</v>
      </c>
      <c r="E857" s="8">
        <v>41202</v>
      </c>
      <c r="F857" s="9">
        <v>4.4000000000000004E-2</v>
      </c>
      <c r="G857" s="10">
        <v>-1.1000000000000001</v>
      </c>
      <c r="H857" t="s">
        <v>15</v>
      </c>
      <c r="I857" s="11">
        <v>3999.9999999999995</v>
      </c>
      <c r="J857" s="12">
        <v>100000</v>
      </c>
    </row>
    <row r="858" spans="1:10" x14ac:dyDescent="0.25">
      <c r="A858">
        <v>13129</v>
      </c>
      <c r="B858" t="s">
        <v>12</v>
      </c>
      <c r="C858" t="s">
        <v>13</v>
      </c>
      <c r="D858" t="s">
        <v>672</v>
      </c>
      <c r="E858" s="8">
        <v>41202</v>
      </c>
      <c r="F858" s="9">
        <v>3.3000000000000002E-2</v>
      </c>
      <c r="G858" s="10">
        <v>-1.1000000000000001</v>
      </c>
      <c r="H858" t="s">
        <v>15</v>
      </c>
      <c r="I858" s="11">
        <v>2999.9999999999995</v>
      </c>
      <c r="J858" s="12">
        <v>100000</v>
      </c>
    </row>
    <row r="859" spans="1:10" x14ac:dyDescent="0.25">
      <c r="A859">
        <v>13118</v>
      </c>
      <c r="B859" t="s">
        <v>12</v>
      </c>
      <c r="C859" t="s">
        <v>13</v>
      </c>
      <c r="D859" t="s">
        <v>673</v>
      </c>
      <c r="E859" s="8">
        <v>41201</v>
      </c>
      <c r="F859" s="9">
        <v>2.2000000000000002E-2</v>
      </c>
      <c r="G859" s="10">
        <v>-1.1000000000000001</v>
      </c>
      <c r="H859" t="s">
        <v>15</v>
      </c>
      <c r="I859" s="11">
        <v>1999.9999999999998</v>
      </c>
      <c r="J859" s="12">
        <v>100000</v>
      </c>
    </row>
    <row r="860" spans="1:10" x14ac:dyDescent="0.25">
      <c r="A860">
        <v>13119</v>
      </c>
      <c r="B860" t="s">
        <v>12</v>
      </c>
      <c r="C860" t="s">
        <v>26</v>
      </c>
      <c r="D860" t="s">
        <v>674</v>
      </c>
      <c r="E860" s="8">
        <v>41201</v>
      </c>
      <c r="F860" s="9">
        <v>0</v>
      </c>
      <c r="G860" s="10">
        <v>-1.1000000000000001</v>
      </c>
      <c r="H860" t="s">
        <v>20</v>
      </c>
      <c r="I860" s="11">
        <v>0</v>
      </c>
      <c r="J860" s="12">
        <v>100000</v>
      </c>
    </row>
    <row r="861" spans="1:10" x14ac:dyDescent="0.25">
      <c r="A861">
        <v>13105</v>
      </c>
      <c r="B861" t="s">
        <v>12</v>
      </c>
      <c r="C861" t="s">
        <v>13</v>
      </c>
      <c r="D861" t="s">
        <v>675</v>
      </c>
      <c r="E861" s="8">
        <v>41198</v>
      </c>
      <c r="F861" s="9">
        <v>3.3000000000000002E-2</v>
      </c>
      <c r="G861" s="10">
        <v>-1.1000000000000001</v>
      </c>
      <c r="H861" t="s">
        <v>17</v>
      </c>
      <c r="I861" s="11">
        <v>-3300</v>
      </c>
      <c r="J861" s="12">
        <v>100000</v>
      </c>
    </row>
    <row r="862" spans="1:10" x14ac:dyDescent="0.25">
      <c r="A862">
        <v>13087</v>
      </c>
      <c r="B862" t="s">
        <v>12</v>
      </c>
      <c r="C862" t="s">
        <v>13</v>
      </c>
      <c r="D862" t="s">
        <v>676</v>
      </c>
      <c r="E862" s="8">
        <v>41195</v>
      </c>
      <c r="F862" s="9">
        <v>5.5E-2</v>
      </c>
      <c r="G862" s="10">
        <v>-1.1000000000000001</v>
      </c>
      <c r="H862" t="s">
        <v>15</v>
      </c>
      <c r="I862" s="11">
        <v>5000</v>
      </c>
      <c r="J862" s="12">
        <v>100000</v>
      </c>
    </row>
    <row r="863" spans="1:10" x14ac:dyDescent="0.25">
      <c r="A863">
        <v>13088</v>
      </c>
      <c r="B863" t="s">
        <v>12</v>
      </c>
      <c r="C863" t="s">
        <v>41</v>
      </c>
      <c r="D863" t="s">
        <v>677</v>
      </c>
      <c r="E863" s="8">
        <v>41195</v>
      </c>
      <c r="F863" s="9">
        <v>0.01</v>
      </c>
      <c r="G863" s="10">
        <v>2.2000000000000002</v>
      </c>
      <c r="H863" t="s">
        <v>17</v>
      </c>
      <c r="I863" s="12">
        <v>-1000</v>
      </c>
      <c r="J863" s="12">
        <v>100000</v>
      </c>
    </row>
    <row r="864" spans="1:10" x14ac:dyDescent="0.25">
      <c r="A864">
        <v>13089</v>
      </c>
      <c r="B864" t="s">
        <v>12</v>
      </c>
      <c r="C864" t="s">
        <v>13</v>
      </c>
      <c r="D864" t="s">
        <v>678</v>
      </c>
      <c r="E864" s="8">
        <v>41195</v>
      </c>
      <c r="F864" s="9">
        <v>1.1000000000000001E-2</v>
      </c>
      <c r="G864" s="10">
        <v>-1.1000000000000001</v>
      </c>
      <c r="H864" t="s">
        <v>15</v>
      </c>
      <c r="I864" s="11">
        <v>999.99999999999989</v>
      </c>
      <c r="J864" s="12">
        <v>100000</v>
      </c>
    </row>
    <row r="865" spans="1:10" x14ac:dyDescent="0.25">
      <c r="A865">
        <v>13090</v>
      </c>
      <c r="B865" t="s">
        <v>12</v>
      </c>
      <c r="C865" t="s">
        <v>13</v>
      </c>
      <c r="D865" t="s">
        <v>679</v>
      </c>
      <c r="E865" s="8">
        <v>41195</v>
      </c>
      <c r="F865" s="9">
        <v>0</v>
      </c>
      <c r="G865" s="10">
        <v>-1.1000000000000001</v>
      </c>
      <c r="H865" t="s">
        <v>20</v>
      </c>
      <c r="I865" s="11">
        <v>0</v>
      </c>
      <c r="J865" s="12">
        <v>100000</v>
      </c>
    </row>
    <row r="866" spans="1:10" x14ac:dyDescent="0.25">
      <c r="A866">
        <v>13091</v>
      </c>
      <c r="B866" t="s">
        <v>12</v>
      </c>
      <c r="C866" t="s">
        <v>13</v>
      </c>
      <c r="D866" t="s">
        <v>680</v>
      </c>
      <c r="E866" s="8">
        <v>41195</v>
      </c>
      <c r="F866" s="9">
        <v>3.5000000000000003E-2</v>
      </c>
      <c r="G866" s="10">
        <v>-1.1000000000000001</v>
      </c>
      <c r="H866" t="s">
        <v>17</v>
      </c>
      <c r="I866" s="11">
        <v>-3500.0000000000005</v>
      </c>
      <c r="J866" s="12">
        <v>100000</v>
      </c>
    </row>
    <row r="867" spans="1:10" x14ac:dyDescent="0.25">
      <c r="A867">
        <v>13092</v>
      </c>
      <c r="B867" t="s">
        <v>12</v>
      </c>
      <c r="C867" t="s">
        <v>13</v>
      </c>
      <c r="D867" t="s">
        <v>681</v>
      </c>
      <c r="E867" s="8">
        <v>41195</v>
      </c>
      <c r="F867" s="9">
        <v>0.04</v>
      </c>
      <c r="G867" s="10">
        <v>-1.2</v>
      </c>
      <c r="H867" t="s">
        <v>15</v>
      </c>
      <c r="I867" s="11">
        <v>3333.3333333333335</v>
      </c>
      <c r="J867" s="12">
        <v>100000</v>
      </c>
    </row>
    <row r="868" spans="1:10" x14ac:dyDescent="0.25">
      <c r="A868">
        <v>13093</v>
      </c>
      <c r="B868" t="s">
        <v>12</v>
      </c>
      <c r="C868" t="s">
        <v>13</v>
      </c>
      <c r="D868" t="s">
        <v>682</v>
      </c>
      <c r="E868" s="8">
        <v>41195</v>
      </c>
      <c r="F868" s="9">
        <v>2.2000000000000002E-2</v>
      </c>
      <c r="G868" s="10">
        <v>-1.1000000000000001</v>
      </c>
      <c r="H868" t="s">
        <v>15</v>
      </c>
      <c r="I868" s="11">
        <v>1999.9999999999998</v>
      </c>
      <c r="J868" s="12">
        <v>100000</v>
      </c>
    </row>
    <row r="869" spans="1:10" x14ac:dyDescent="0.25">
      <c r="A869">
        <v>13094</v>
      </c>
      <c r="B869" t="s">
        <v>12</v>
      </c>
      <c r="C869" t="s">
        <v>13</v>
      </c>
      <c r="D869" t="s">
        <v>683</v>
      </c>
      <c r="E869" s="8">
        <v>41195</v>
      </c>
      <c r="F869" s="9">
        <v>3.3000000000000002E-2</v>
      </c>
      <c r="G869" s="10">
        <v>-1.1000000000000001</v>
      </c>
      <c r="H869" t="s">
        <v>17</v>
      </c>
      <c r="I869" s="11">
        <v>-3300</v>
      </c>
      <c r="J869" s="12">
        <v>100000</v>
      </c>
    </row>
    <row r="870" spans="1:10" x14ac:dyDescent="0.25">
      <c r="A870">
        <v>13076</v>
      </c>
      <c r="B870" t="s">
        <v>12</v>
      </c>
      <c r="C870" t="s">
        <v>13</v>
      </c>
      <c r="D870" t="s">
        <v>684</v>
      </c>
      <c r="E870" s="8">
        <v>41194</v>
      </c>
      <c r="F870" s="9">
        <v>3.3000000000000002E-2</v>
      </c>
      <c r="G870" s="10">
        <v>-1.1000000000000001</v>
      </c>
      <c r="H870" t="s">
        <v>15</v>
      </c>
      <c r="I870" s="11">
        <v>2999.9999999999995</v>
      </c>
      <c r="J870" s="12">
        <v>100000</v>
      </c>
    </row>
    <row r="871" spans="1:10" x14ac:dyDescent="0.25">
      <c r="A871">
        <v>13070</v>
      </c>
      <c r="B871" t="s">
        <v>12</v>
      </c>
      <c r="C871" t="s">
        <v>13</v>
      </c>
      <c r="D871" t="s">
        <v>685</v>
      </c>
      <c r="E871" s="8">
        <v>41193</v>
      </c>
      <c r="F871" s="9">
        <v>3.3000000000000002E-2</v>
      </c>
      <c r="G871" s="10">
        <v>-1.1000000000000001</v>
      </c>
      <c r="H871" t="s">
        <v>15</v>
      </c>
      <c r="I871" s="11">
        <v>2999.9999999999995</v>
      </c>
      <c r="J871" s="12">
        <v>100000</v>
      </c>
    </row>
    <row r="872" spans="1:10" x14ac:dyDescent="0.25">
      <c r="A872">
        <v>13039</v>
      </c>
      <c r="B872" t="s">
        <v>12</v>
      </c>
      <c r="C872" t="s">
        <v>13</v>
      </c>
      <c r="D872" t="s">
        <v>686</v>
      </c>
      <c r="E872" s="8">
        <v>41188</v>
      </c>
      <c r="F872" s="9">
        <v>3.3000000000000002E-2</v>
      </c>
      <c r="G872" s="10">
        <v>-1.1000000000000001</v>
      </c>
      <c r="H872" t="s">
        <v>15</v>
      </c>
      <c r="I872" s="11">
        <v>2999.9999999999995</v>
      </c>
      <c r="J872" s="12">
        <v>100000</v>
      </c>
    </row>
    <row r="873" spans="1:10" x14ac:dyDescent="0.25">
      <c r="A873">
        <v>13040</v>
      </c>
      <c r="B873" t="s">
        <v>12</v>
      </c>
      <c r="C873" t="s">
        <v>13</v>
      </c>
      <c r="D873" t="s">
        <v>687</v>
      </c>
      <c r="E873" s="8">
        <v>41188</v>
      </c>
      <c r="F873" s="9">
        <v>2.2000000000000002E-2</v>
      </c>
      <c r="G873" s="10">
        <v>-1.1000000000000001</v>
      </c>
      <c r="H873" t="s">
        <v>15</v>
      </c>
      <c r="I873" s="11">
        <v>1999.9999999999998</v>
      </c>
      <c r="J873" s="12">
        <v>100000</v>
      </c>
    </row>
    <row r="874" spans="1:10" x14ac:dyDescent="0.25">
      <c r="A874">
        <v>13049</v>
      </c>
      <c r="B874" t="s">
        <v>12</v>
      </c>
      <c r="C874" t="s">
        <v>26</v>
      </c>
      <c r="D874" t="s">
        <v>688</v>
      </c>
      <c r="E874" s="8">
        <v>41188</v>
      </c>
      <c r="F874" s="9">
        <v>3.3000000000000002E-2</v>
      </c>
      <c r="G874" s="10">
        <v>-1.1000000000000001</v>
      </c>
      <c r="H874" t="s">
        <v>17</v>
      </c>
      <c r="I874" s="11">
        <v>-3300</v>
      </c>
      <c r="J874" s="12">
        <v>100000</v>
      </c>
    </row>
    <row r="875" spans="1:10" x14ac:dyDescent="0.25">
      <c r="A875">
        <v>13050</v>
      </c>
      <c r="B875" t="s">
        <v>12</v>
      </c>
      <c r="C875" t="s">
        <v>41</v>
      </c>
      <c r="D875" t="s">
        <v>689</v>
      </c>
      <c r="E875" s="8">
        <v>41188</v>
      </c>
      <c r="F875" s="9">
        <v>0.03</v>
      </c>
      <c r="G875" s="10">
        <v>1.25</v>
      </c>
      <c r="H875" t="s">
        <v>15</v>
      </c>
      <c r="I875" s="11">
        <v>3750</v>
      </c>
      <c r="J875" s="12">
        <v>100000</v>
      </c>
    </row>
    <row r="876" spans="1:10" x14ac:dyDescent="0.25">
      <c r="A876">
        <v>13051</v>
      </c>
      <c r="B876" t="s">
        <v>12</v>
      </c>
      <c r="C876" t="s">
        <v>13</v>
      </c>
      <c r="D876" t="s">
        <v>690</v>
      </c>
      <c r="E876" s="8">
        <v>41188</v>
      </c>
      <c r="F876" s="9">
        <v>3.3000000000000002E-2</v>
      </c>
      <c r="G876" s="10">
        <v>-1.1000000000000001</v>
      </c>
      <c r="H876" t="s">
        <v>17</v>
      </c>
      <c r="I876" s="11">
        <v>-3300</v>
      </c>
      <c r="J876" s="12">
        <v>100000</v>
      </c>
    </row>
    <row r="877" spans="1:10" x14ac:dyDescent="0.25">
      <c r="A877">
        <v>13052</v>
      </c>
      <c r="B877" t="s">
        <v>12</v>
      </c>
      <c r="C877" t="s">
        <v>13</v>
      </c>
      <c r="D877" t="s">
        <v>691</v>
      </c>
      <c r="E877" s="8">
        <v>41188</v>
      </c>
      <c r="F877" s="9">
        <v>4.4000000000000004E-2</v>
      </c>
      <c r="G877" s="10">
        <v>-1.1000000000000001</v>
      </c>
      <c r="H877" t="s">
        <v>17</v>
      </c>
      <c r="I877" s="11">
        <v>-4400</v>
      </c>
      <c r="J877" s="12">
        <v>100000</v>
      </c>
    </row>
    <row r="878" spans="1:10" x14ac:dyDescent="0.25">
      <c r="A878">
        <v>13053</v>
      </c>
      <c r="B878" t="s">
        <v>12</v>
      </c>
      <c r="C878" t="s">
        <v>13</v>
      </c>
      <c r="D878" t="s">
        <v>692</v>
      </c>
      <c r="E878" s="8">
        <v>41188</v>
      </c>
      <c r="F878" s="9">
        <v>3.3000000000000002E-2</v>
      </c>
      <c r="G878" s="10">
        <v>-1.1000000000000001</v>
      </c>
      <c r="H878" t="s">
        <v>15</v>
      </c>
      <c r="I878" s="11">
        <v>2999.9999999999995</v>
      </c>
      <c r="J878" s="12">
        <v>100000</v>
      </c>
    </row>
    <row r="879" spans="1:10" x14ac:dyDescent="0.25">
      <c r="A879">
        <v>13054</v>
      </c>
      <c r="B879" t="s">
        <v>12</v>
      </c>
      <c r="C879" t="s">
        <v>13</v>
      </c>
      <c r="D879" t="s">
        <v>693</v>
      </c>
      <c r="E879" s="8">
        <v>41188</v>
      </c>
      <c r="F879" s="9">
        <v>5.5E-2</v>
      </c>
      <c r="G879" s="10">
        <v>-1.1000000000000001</v>
      </c>
      <c r="H879" t="s">
        <v>17</v>
      </c>
      <c r="I879" s="11">
        <v>-5500</v>
      </c>
      <c r="J879" s="12">
        <v>100000</v>
      </c>
    </row>
    <row r="880" spans="1:10" x14ac:dyDescent="0.25">
      <c r="A880">
        <v>13035</v>
      </c>
      <c r="B880" t="s">
        <v>12</v>
      </c>
      <c r="C880" t="s">
        <v>13</v>
      </c>
      <c r="D880" t="s">
        <v>694</v>
      </c>
      <c r="E880" s="8">
        <v>41187</v>
      </c>
      <c r="F880" s="9">
        <v>0</v>
      </c>
      <c r="G880" s="10">
        <v>-1.1000000000000001</v>
      </c>
      <c r="H880" t="s">
        <v>20</v>
      </c>
      <c r="I880" s="11">
        <v>0</v>
      </c>
      <c r="J880" s="12">
        <v>100000</v>
      </c>
    </row>
    <row r="881" spans="1:10" x14ac:dyDescent="0.25">
      <c r="A881">
        <v>13031</v>
      </c>
      <c r="B881" t="s">
        <v>12</v>
      </c>
      <c r="C881" t="s">
        <v>13</v>
      </c>
      <c r="D881" t="s">
        <v>695</v>
      </c>
      <c r="E881" s="8">
        <v>41186</v>
      </c>
      <c r="F881" s="9">
        <v>4.4000000000000004E-2</v>
      </c>
      <c r="G881" s="10">
        <v>-1.1000000000000001</v>
      </c>
      <c r="H881" t="s">
        <v>15</v>
      </c>
      <c r="I881" s="11">
        <v>3999.9999999999995</v>
      </c>
      <c r="J881" s="12">
        <v>100000</v>
      </c>
    </row>
    <row r="882" spans="1:10" x14ac:dyDescent="0.25">
      <c r="A882">
        <v>13032</v>
      </c>
      <c r="B882" t="s">
        <v>12</v>
      </c>
      <c r="C882" t="s">
        <v>26</v>
      </c>
      <c r="D882" t="s">
        <v>696</v>
      </c>
      <c r="E882" s="8">
        <v>41186</v>
      </c>
      <c r="F882" s="9">
        <v>3.3000000000000002E-2</v>
      </c>
      <c r="G882" s="10">
        <v>-1.1000000000000001</v>
      </c>
      <c r="H882" t="s">
        <v>17</v>
      </c>
      <c r="I882" s="11">
        <v>-3300</v>
      </c>
      <c r="J882" s="12">
        <v>100000</v>
      </c>
    </row>
    <row r="883" spans="1:10" x14ac:dyDescent="0.25">
      <c r="A883">
        <v>13007</v>
      </c>
      <c r="B883" t="s">
        <v>12</v>
      </c>
      <c r="C883" t="s">
        <v>13</v>
      </c>
      <c r="D883" t="s">
        <v>697</v>
      </c>
      <c r="E883" s="8">
        <v>41181</v>
      </c>
      <c r="F883" s="9">
        <v>3.3000000000000002E-2</v>
      </c>
      <c r="G883" s="10">
        <v>-1.1000000000000001</v>
      </c>
      <c r="H883" t="s">
        <v>15</v>
      </c>
      <c r="I883" s="11">
        <v>2999.9999999999995</v>
      </c>
      <c r="J883" s="12">
        <v>100000</v>
      </c>
    </row>
    <row r="884" spans="1:10" x14ac:dyDescent="0.25">
      <c r="A884">
        <v>13008</v>
      </c>
      <c r="B884" t="s">
        <v>12</v>
      </c>
      <c r="C884" t="s">
        <v>13</v>
      </c>
      <c r="D884" t="s">
        <v>698</v>
      </c>
      <c r="E884" s="8">
        <v>41181</v>
      </c>
      <c r="F884" s="9">
        <v>3.3000000000000002E-2</v>
      </c>
      <c r="G884" s="10">
        <v>-1.1000000000000001</v>
      </c>
      <c r="H884" t="s">
        <v>15</v>
      </c>
      <c r="I884" s="11">
        <v>2999.9999999999995</v>
      </c>
      <c r="J884" s="12">
        <v>100000</v>
      </c>
    </row>
    <row r="885" spans="1:10" x14ac:dyDescent="0.25">
      <c r="A885">
        <v>13009</v>
      </c>
      <c r="B885" t="s">
        <v>12</v>
      </c>
      <c r="C885" t="s">
        <v>13</v>
      </c>
      <c r="D885" t="s">
        <v>699</v>
      </c>
      <c r="E885" s="8">
        <v>41181</v>
      </c>
      <c r="F885" s="9">
        <v>4.4000000000000004E-2</v>
      </c>
      <c r="G885" s="10">
        <v>-1.1000000000000001</v>
      </c>
      <c r="H885" t="s">
        <v>15</v>
      </c>
      <c r="I885" s="11">
        <v>3999.9999999999995</v>
      </c>
      <c r="J885" s="12">
        <v>100000</v>
      </c>
    </row>
    <row r="886" spans="1:10" x14ac:dyDescent="0.25">
      <c r="A886">
        <v>13010</v>
      </c>
      <c r="B886" t="s">
        <v>12</v>
      </c>
      <c r="C886" t="s">
        <v>13</v>
      </c>
      <c r="D886" t="s">
        <v>700</v>
      </c>
      <c r="E886" s="8">
        <v>41181</v>
      </c>
      <c r="F886" s="9">
        <v>5.5E-2</v>
      </c>
      <c r="G886" s="10">
        <v>-1.1000000000000001</v>
      </c>
      <c r="H886" t="s">
        <v>17</v>
      </c>
      <c r="I886" s="11">
        <v>-5500</v>
      </c>
      <c r="J886" s="12">
        <v>100000</v>
      </c>
    </row>
    <row r="887" spans="1:10" x14ac:dyDescent="0.25">
      <c r="A887">
        <v>13011</v>
      </c>
      <c r="B887" t="s">
        <v>12</v>
      </c>
      <c r="C887" t="s">
        <v>13</v>
      </c>
      <c r="D887" t="s">
        <v>701</v>
      </c>
      <c r="E887" s="8">
        <v>41181</v>
      </c>
      <c r="F887" s="9">
        <v>2.5000000000000001E-2</v>
      </c>
      <c r="G887" s="10">
        <v>-1.1499999999999999</v>
      </c>
      <c r="H887" t="s">
        <v>15</v>
      </c>
      <c r="I887" s="11">
        <v>2173.913043478261</v>
      </c>
      <c r="J887" s="12">
        <v>100000</v>
      </c>
    </row>
    <row r="888" spans="1:10" x14ac:dyDescent="0.25">
      <c r="A888">
        <v>13012</v>
      </c>
      <c r="B888" t="s">
        <v>12</v>
      </c>
      <c r="C888" t="s">
        <v>13</v>
      </c>
      <c r="D888" t="s">
        <v>702</v>
      </c>
      <c r="E888" s="8">
        <v>41181</v>
      </c>
      <c r="F888" s="9">
        <v>1.1000000000000001E-2</v>
      </c>
      <c r="G888" s="10">
        <v>-1.1000000000000001</v>
      </c>
      <c r="H888" t="s">
        <v>15</v>
      </c>
      <c r="I888" s="11">
        <v>999.99999999999989</v>
      </c>
      <c r="J888" s="12">
        <v>100000</v>
      </c>
    </row>
    <row r="889" spans="1:10" x14ac:dyDescent="0.25">
      <c r="A889">
        <v>13023</v>
      </c>
      <c r="B889" t="s">
        <v>12</v>
      </c>
      <c r="C889" t="s">
        <v>13</v>
      </c>
      <c r="D889" t="s">
        <v>703</v>
      </c>
      <c r="E889" s="8">
        <v>41181</v>
      </c>
      <c r="F889" s="9">
        <v>0.04</v>
      </c>
      <c r="G889" s="10">
        <v>-1.1000000000000001</v>
      </c>
      <c r="H889" t="s">
        <v>17</v>
      </c>
      <c r="I889" s="11">
        <v>-4000</v>
      </c>
      <c r="J889" s="12">
        <v>100000</v>
      </c>
    </row>
    <row r="890" spans="1:10" x14ac:dyDescent="0.25">
      <c r="A890">
        <v>13003</v>
      </c>
      <c r="B890" t="s">
        <v>12</v>
      </c>
      <c r="C890" t="s">
        <v>29</v>
      </c>
      <c r="D890" t="s">
        <v>704</v>
      </c>
      <c r="E890" s="8">
        <v>41180</v>
      </c>
      <c r="F890" s="9">
        <v>3.3000000000000002E-2</v>
      </c>
      <c r="G890" s="10">
        <v>-1.1000000000000001</v>
      </c>
      <c r="H890" t="s">
        <v>15</v>
      </c>
      <c r="I890" s="11">
        <v>2999.9999999999995</v>
      </c>
      <c r="J890" s="12">
        <v>100000</v>
      </c>
    </row>
    <row r="891" spans="1:10" x14ac:dyDescent="0.25">
      <c r="A891">
        <v>12997</v>
      </c>
      <c r="B891" t="s">
        <v>12</v>
      </c>
      <c r="C891" t="s">
        <v>13</v>
      </c>
      <c r="D891" t="s">
        <v>705</v>
      </c>
      <c r="E891" s="8">
        <v>41179</v>
      </c>
      <c r="F891" s="9">
        <v>0.04</v>
      </c>
      <c r="G891" s="10">
        <v>-1.2</v>
      </c>
      <c r="H891" t="s">
        <v>15</v>
      </c>
      <c r="I891" s="11">
        <v>3333.3333333333335</v>
      </c>
      <c r="J891" s="12">
        <v>100000</v>
      </c>
    </row>
    <row r="892" spans="1:10" x14ac:dyDescent="0.25">
      <c r="A892">
        <v>12998</v>
      </c>
      <c r="B892" t="s">
        <v>12</v>
      </c>
      <c r="C892" t="s">
        <v>29</v>
      </c>
      <c r="D892" t="s">
        <v>706</v>
      </c>
      <c r="E892" s="8">
        <v>41179</v>
      </c>
      <c r="F892" s="9">
        <v>1.1000000000000001E-2</v>
      </c>
      <c r="G892" s="10">
        <v>-1.1000000000000001</v>
      </c>
      <c r="H892" t="s">
        <v>15</v>
      </c>
      <c r="I892" s="11">
        <v>999.99999999999989</v>
      </c>
      <c r="J892" s="12">
        <v>100000</v>
      </c>
    </row>
    <row r="893" spans="1:10" x14ac:dyDescent="0.25">
      <c r="A893">
        <v>13107</v>
      </c>
      <c r="B893" t="s">
        <v>12</v>
      </c>
      <c r="C893" t="s">
        <v>13</v>
      </c>
      <c r="D893" t="s">
        <v>707</v>
      </c>
      <c r="E893" s="8">
        <v>41176</v>
      </c>
      <c r="F893" s="9">
        <v>2.2000000000000002E-2</v>
      </c>
      <c r="G893" s="10">
        <v>-1.1000000000000001</v>
      </c>
      <c r="H893" t="s">
        <v>17</v>
      </c>
      <c r="I893" s="11">
        <v>-2200</v>
      </c>
      <c r="J893" s="12">
        <v>100000</v>
      </c>
    </row>
    <row r="894" spans="1:10" x14ac:dyDescent="0.25">
      <c r="A894">
        <v>12981</v>
      </c>
      <c r="B894" t="s">
        <v>12</v>
      </c>
      <c r="C894" t="s">
        <v>13</v>
      </c>
      <c r="D894" t="s">
        <v>708</v>
      </c>
      <c r="E894" s="8">
        <v>41174</v>
      </c>
      <c r="F894" s="9">
        <v>3.3000000000000002E-2</v>
      </c>
      <c r="G894" s="10">
        <v>-1.1000000000000001</v>
      </c>
      <c r="H894" t="s">
        <v>17</v>
      </c>
      <c r="I894" s="11">
        <v>-3300</v>
      </c>
      <c r="J894" s="12">
        <v>100000</v>
      </c>
    </row>
    <row r="895" spans="1:10" x14ac:dyDescent="0.25">
      <c r="A895">
        <v>12982</v>
      </c>
      <c r="B895" t="s">
        <v>12</v>
      </c>
      <c r="C895" t="s">
        <v>13</v>
      </c>
      <c r="D895" t="s">
        <v>709</v>
      </c>
      <c r="E895" s="8">
        <v>41174</v>
      </c>
      <c r="F895" s="9">
        <v>3.3000000000000002E-2</v>
      </c>
      <c r="G895" s="10">
        <v>-1.1000000000000001</v>
      </c>
      <c r="H895" t="s">
        <v>17</v>
      </c>
      <c r="I895" s="11">
        <v>-3300</v>
      </c>
      <c r="J895" s="12">
        <v>100000</v>
      </c>
    </row>
    <row r="896" spans="1:10" x14ac:dyDescent="0.25">
      <c r="A896">
        <v>12983</v>
      </c>
      <c r="B896" t="s">
        <v>12</v>
      </c>
      <c r="C896" t="s">
        <v>13</v>
      </c>
      <c r="D896" t="s">
        <v>710</v>
      </c>
      <c r="E896" s="8">
        <v>41174</v>
      </c>
      <c r="F896" s="9">
        <v>3.3000000000000002E-2</v>
      </c>
      <c r="G896" s="10">
        <v>-1.1000000000000001</v>
      </c>
      <c r="H896" t="s">
        <v>17</v>
      </c>
      <c r="I896" s="11">
        <v>-3300</v>
      </c>
      <c r="J896" s="12">
        <v>100000</v>
      </c>
    </row>
    <row r="897" spans="1:10" x14ac:dyDescent="0.25">
      <c r="A897">
        <v>12984</v>
      </c>
      <c r="B897" t="s">
        <v>12</v>
      </c>
      <c r="C897" t="s">
        <v>13</v>
      </c>
      <c r="D897" t="s">
        <v>711</v>
      </c>
      <c r="E897" s="8">
        <v>41174</v>
      </c>
      <c r="F897" s="9">
        <v>2.2000000000000002E-2</v>
      </c>
      <c r="G897" s="10">
        <v>-1.1000000000000001</v>
      </c>
      <c r="H897" t="s">
        <v>15</v>
      </c>
      <c r="I897" s="11">
        <v>1999.9999999999998</v>
      </c>
      <c r="J897" s="12">
        <v>100000</v>
      </c>
    </row>
    <row r="898" spans="1:10" x14ac:dyDescent="0.25">
      <c r="A898">
        <v>12985</v>
      </c>
      <c r="B898" t="s">
        <v>12</v>
      </c>
      <c r="C898" t="s">
        <v>13</v>
      </c>
      <c r="D898" t="s">
        <v>712</v>
      </c>
      <c r="E898" s="8">
        <v>41174</v>
      </c>
      <c r="F898" s="9">
        <v>2.5000000000000001E-2</v>
      </c>
      <c r="G898" s="10">
        <v>-1.2</v>
      </c>
      <c r="H898" t="s">
        <v>15</v>
      </c>
      <c r="I898" s="11">
        <v>2083.3333333333335</v>
      </c>
      <c r="J898" s="12">
        <v>100000</v>
      </c>
    </row>
    <row r="899" spans="1:10" x14ac:dyDescent="0.25">
      <c r="A899">
        <v>12986</v>
      </c>
      <c r="B899" t="s">
        <v>12</v>
      </c>
      <c r="C899" t="s">
        <v>13</v>
      </c>
      <c r="D899" t="s">
        <v>713</v>
      </c>
      <c r="E899" s="8">
        <v>41174</v>
      </c>
      <c r="F899" s="9">
        <v>5.5E-2</v>
      </c>
      <c r="G899" s="10">
        <v>-1.1000000000000001</v>
      </c>
      <c r="H899" t="s">
        <v>17</v>
      </c>
      <c r="I899" s="11">
        <v>-5500</v>
      </c>
      <c r="J899" s="12">
        <v>100000</v>
      </c>
    </row>
    <row r="900" spans="1:10" x14ac:dyDescent="0.25">
      <c r="A900">
        <v>12987</v>
      </c>
      <c r="B900" t="s">
        <v>12</v>
      </c>
      <c r="C900" t="s">
        <v>13</v>
      </c>
      <c r="D900" t="s">
        <v>714</v>
      </c>
      <c r="E900" s="8">
        <v>41174</v>
      </c>
      <c r="F900" s="9">
        <v>3.3000000000000002E-2</v>
      </c>
      <c r="G900" s="10">
        <v>-1.1000000000000001</v>
      </c>
      <c r="H900" t="s">
        <v>17</v>
      </c>
      <c r="I900" s="11">
        <v>-3300</v>
      </c>
      <c r="J900" s="12">
        <v>100000</v>
      </c>
    </row>
    <row r="901" spans="1:10" x14ac:dyDescent="0.25">
      <c r="A901">
        <v>12988</v>
      </c>
      <c r="B901" t="s">
        <v>12</v>
      </c>
      <c r="C901" t="s">
        <v>41</v>
      </c>
      <c r="D901" t="s">
        <v>715</v>
      </c>
      <c r="E901" s="8">
        <v>41174</v>
      </c>
      <c r="F901" s="9">
        <v>0.01</v>
      </c>
      <c r="G901" s="10">
        <v>2.5499999999999998</v>
      </c>
      <c r="H901" t="s">
        <v>17</v>
      </c>
      <c r="I901" s="12">
        <v>-1000</v>
      </c>
      <c r="J901" s="12">
        <v>100000</v>
      </c>
    </row>
    <row r="902" spans="1:10" x14ac:dyDescent="0.25">
      <c r="A902">
        <v>12972</v>
      </c>
      <c r="B902" t="s">
        <v>12</v>
      </c>
      <c r="C902" t="s">
        <v>13</v>
      </c>
      <c r="D902" t="s">
        <v>716</v>
      </c>
      <c r="E902" s="8">
        <v>41173</v>
      </c>
      <c r="F902" s="9">
        <v>3.3000000000000002E-2</v>
      </c>
      <c r="G902" s="10">
        <v>-1.1000000000000001</v>
      </c>
      <c r="H902" t="s">
        <v>15</v>
      </c>
      <c r="I902" s="11">
        <v>2999.9999999999995</v>
      </c>
      <c r="J902" s="12">
        <v>100000</v>
      </c>
    </row>
    <row r="903" spans="1:10" x14ac:dyDescent="0.25">
      <c r="A903">
        <v>12967</v>
      </c>
      <c r="B903" t="s">
        <v>12</v>
      </c>
      <c r="C903" t="s">
        <v>13</v>
      </c>
      <c r="D903" t="s">
        <v>717</v>
      </c>
      <c r="E903" s="8">
        <v>41172</v>
      </c>
      <c r="F903" s="9">
        <v>4.4000000000000004E-2</v>
      </c>
      <c r="G903" s="10">
        <v>-1.1000000000000001</v>
      </c>
      <c r="H903" t="s">
        <v>15</v>
      </c>
      <c r="I903" s="11">
        <v>3999.9999999999995</v>
      </c>
      <c r="J903" s="12">
        <v>100000</v>
      </c>
    </row>
    <row r="904" spans="1:10" x14ac:dyDescent="0.25">
      <c r="A904">
        <v>12962</v>
      </c>
      <c r="B904" t="s">
        <v>12</v>
      </c>
      <c r="C904" t="s">
        <v>13</v>
      </c>
      <c r="D904" t="s">
        <v>718</v>
      </c>
      <c r="E904" s="8">
        <v>41171</v>
      </c>
      <c r="F904" s="9">
        <v>4.4000000000000004E-2</v>
      </c>
      <c r="G904" s="10">
        <v>-1.1000000000000001</v>
      </c>
      <c r="H904" t="s">
        <v>15</v>
      </c>
      <c r="I904" s="11">
        <v>3999.9999999999995</v>
      </c>
      <c r="J904" s="12">
        <v>100000</v>
      </c>
    </row>
    <row r="905" spans="1:10" x14ac:dyDescent="0.25">
      <c r="A905">
        <v>12936</v>
      </c>
      <c r="B905" t="s">
        <v>12</v>
      </c>
      <c r="C905" t="s">
        <v>13</v>
      </c>
      <c r="D905" t="s">
        <v>719</v>
      </c>
      <c r="E905" s="8">
        <v>41167</v>
      </c>
      <c r="F905" s="9">
        <v>3.3000000000000002E-2</v>
      </c>
      <c r="G905" s="10">
        <v>-1.1000000000000001</v>
      </c>
      <c r="H905" t="s">
        <v>15</v>
      </c>
      <c r="I905" s="11">
        <v>2999.9999999999995</v>
      </c>
      <c r="J905" s="12">
        <v>100000</v>
      </c>
    </row>
    <row r="906" spans="1:10" x14ac:dyDescent="0.25">
      <c r="A906">
        <v>12940</v>
      </c>
      <c r="B906" t="s">
        <v>12</v>
      </c>
      <c r="C906" t="s">
        <v>13</v>
      </c>
      <c r="D906" t="s">
        <v>720</v>
      </c>
      <c r="E906" s="8">
        <v>41167</v>
      </c>
      <c r="F906" s="9">
        <v>5.5E-2</v>
      </c>
      <c r="G906" s="10">
        <v>-1.1000000000000001</v>
      </c>
      <c r="H906" t="s">
        <v>15</v>
      </c>
      <c r="I906" s="11">
        <v>5000</v>
      </c>
      <c r="J906" s="12">
        <v>100000</v>
      </c>
    </row>
    <row r="907" spans="1:10" x14ac:dyDescent="0.25">
      <c r="A907">
        <v>12941</v>
      </c>
      <c r="B907" t="s">
        <v>12</v>
      </c>
      <c r="C907" t="s">
        <v>13</v>
      </c>
      <c r="D907" t="s">
        <v>721</v>
      </c>
      <c r="E907" s="8">
        <v>41167</v>
      </c>
      <c r="F907" s="9">
        <v>2.2000000000000002E-2</v>
      </c>
      <c r="G907" s="10">
        <v>-1.1000000000000001</v>
      </c>
      <c r="H907" t="s">
        <v>15</v>
      </c>
      <c r="I907" s="11">
        <v>1999.9999999999998</v>
      </c>
      <c r="J907" s="12">
        <v>100000</v>
      </c>
    </row>
    <row r="908" spans="1:10" x14ac:dyDescent="0.25">
      <c r="A908">
        <v>12942</v>
      </c>
      <c r="B908" t="s">
        <v>12</v>
      </c>
      <c r="C908" t="s">
        <v>41</v>
      </c>
      <c r="D908" t="s">
        <v>722</v>
      </c>
      <c r="E908" s="8">
        <v>41167</v>
      </c>
      <c r="F908" s="9">
        <v>0.01</v>
      </c>
      <c r="G908" s="10">
        <v>4.1500000000000004</v>
      </c>
      <c r="H908" t="s">
        <v>17</v>
      </c>
      <c r="I908" s="12">
        <v>-1000</v>
      </c>
      <c r="J908" s="12">
        <v>100000</v>
      </c>
    </row>
    <row r="909" spans="1:10" x14ac:dyDescent="0.25">
      <c r="A909">
        <v>12943</v>
      </c>
      <c r="B909" t="s">
        <v>12</v>
      </c>
      <c r="C909" t="s">
        <v>13</v>
      </c>
      <c r="D909" t="s">
        <v>723</v>
      </c>
      <c r="E909" s="8">
        <v>41167</v>
      </c>
      <c r="F909" s="9">
        <v>4.4000000000000004E-2</v>
      </c>
      <c r="G909" s="10">
        <v>-1.1000000000000001</v>
      </c>
      <c r="H909" t="s">
        <v>15</v>
      </c>
      <c r="I909" s="11">
        <v>3999.9999999999995</v>
      </c>
      <c r="J909" s="12">
        <v>100000</v>
      </c>
    </row>
    <row r="910" spans="1:10" x14ac:dyDescent="0.25">
      <c r="A910">
        <v>12944</v>
      </c>
      <c r="B910" t="s">
        <v>12</v>
      </c>
      <c r="C910" t="s">
        <v>13</v>
      </c>
      <c r="D910" t="s">
        <v>724</v>
      </c>
      <c r="E910" s="8">
        <v>41167</v>
      </c>
      <c r="F910" s="9">
        <v>3.3000000000000002E-2</v>
      </c>
      <c r="G910" s="10">
        <v>-1.1000000000000001</v>
      </c>
      <c r="H910" t="s">
        <v>17</v>
      </c>
      <c r="I910" s="11">
        <v>-3300</v>
      </c>
      <c r="J910" s="12">
        <v>100000</v>
      </c>
    </row>
    <row r="911" spans="1:10" x14ac:dyDescent="0.25">
      <c r="A911">
        <v>12945</v>
      </c>
      <c r="B911" t="s">
        <v>12</v>
      </c>
      <c r="C911" t="s">
        <v>13</v>
      </c>
      <c r="D911" t="s">
        <v>725</v>
      </c>
      <c r="E911" s="8">
        <v>41167</v>
      </c>
      <c r="F911" s="9">
        <v>1.1000000000000001E-2</v>
      </c>
      <c r="G911" s="10">
        <v>-1.1000000000000001</v>
      </c>
      <c r="H911" t="s">
        <v>17</v>
      </c>
      <c r="I911" s="11">
        <v>-1100</v>
      </c>
      <c r="J911" s="12">
        <v>100000</v>
      </c>
    </row>
    <row r="912" spans="1:10" x14ac:dyDescent="0.25">
      <c r="A912">
        <v>12934</v>
      </c>
      <c r="B912" t="s">
        <v>12</v>
      </c>
      <c r="C912" t="s">
        <v>13</v>
      </c>
      <c r="D912" t="s">
        <v>726</v>
      </c>
      <c r="E912" s="8">
        <v>41166</v>
      </c>
      <c r="F912" s="9">
        <v>3.3000000000000002E-2</v>
      </c>
      <c r="G912" s="10">
        <v>-1.1000000000000001</v>
      </c>
      <c r="H912" t="s">
        <v>15</v>
      </c>
      <c r="I912" s="11">
        <v>2999.9999999999995</v>
      </c>
      <c r="J912" s="12">
        <v>100000</v>
      </c>
    </row>
    <row r="913" spans="1:10" x14ac:dyDescent="0.25">
      <c r="A913">
        <v>12928</v>
      </c>
      <c r="B913" t="s">
        <v>12</v>
      </c>
      <c r="C913" t="s">
        <v>29</v>
      </c>
      <c r="D913" t="s">
        <v>727</v>
      </c>
      <c r="E913" s="8">
        <v>41165</v>
      </c>
      <c r="F913" s="9">
        <v>2.2000000000000002E-2</v>
      </c>
      <c r="G913" s="10">
        <v>-1.1000000000000001</v>
      </c>
      <c r="H913" t="s">
        <v>15</v>
      </c>
      <c r="I913" s="11">
        <v>1999.9999999999998</v>
      </c>
      <c r="J913" s="12">
        <v>100000</v>
      </c>
    </row>
    <row r="914" spans="1:10" x14ac:dyDescent="0.25">
      <c r="A914">
        <v>12929</v>
      </c>
      <c r="B914" t="s">
        <v>12</v>
      </c>
      <c r="C914" t="s">
        <v>26</v>
      </c>
      <c r="D914" t="s">
        <v>728</v>
      </c>
      <c r="E914" s="8">
        <v>41165</v>
      </c>
      <c r="F914" s="9">
        <v>0.02</v>
      </c>
      <c r="G914" s="10">
        <v>-1.2</v>
      </c>
      <c r="H914" t="s">
        <v>15</v>
      </c>
      <c r="I914" s="11">
        <v>1666.6666666666667</v>
      </c>
      <c r="J914" s="12">
        <v>100000</v>
      </c>
    </row>
    <row r="915" spans="1:10" x14ac:dyDescent="0.25">
      <c r="A915">
        <v>12904</v>
      </c>
      <c r="B915" t="s">
        <v>12</v>
      </c>
      <c r="C915" t="s">
        <v>13</v>
      </c>
      <c r="D915" t="s">
        <v>729</v>
      </c>
      <c r="E915" s="8">
        <v>41160</v>
      </c>
      <c r="F915" s="9">
        <v>0.03</v>
      </c>
      <c r="G915" s="10">
        <v>-1.2</v>
      </c>
      <c r="H915" t="s">
        <v>17</v>
      </c>
      <c r="I915" s="11">
        <v>-3000</v>
      </c>
      <c r="J915" s="12">
        <v>100000</v>
      </c>
    </row>
    <row r="916" spans="1:10" x14ac:dyDescent="0.25">
      <c r="A916">
        <v>12905</v>
      </c>
      <c r="B916" t="s">
        <v>12</v>
      </c>
      <c r="C916" t="s">
        <v>13</v>
      </c>
      <c r="D916" t="s">
        <v>730</v>
      </c>
      <c r="E916" s="8">
        <v>41160</v>
      </c>
      <c r="F916" s="9">
        <v>2.2000000000000002E-2</v>
      </c>
      <c r="G916" s="10">
        <v>-1.1000000000000001</v>
      </c>
      <c r="H916" t="s">
        <v>15</v>
      </c>
      <c r="I916" s="11">
        <v>1999.9999999999998</v>
      </c>
      <c r="J916" s="12">
        <v>100000</v>
      </c>
    </row>
    <row r="917" spans="1:10" x14ac:dyDescent="0.25">
      <c r="A917">
        <v>12906</v>
      </c>
      <c r="B917" t="s">
        <v>12</v>
      </c>
      <c r="C917" t="s">
        <v>13</v>
      </c>
      <c r="D917" t="s">
        <v>731</v>
      </c>
      <c r="E917" s="8">
        <v>41160</v>
      </c>
      <c r="F917" s="9">
        <v>3.3000000000000002E-2</v>
      </c>
      <c r="G917" s="10">
        <v>-1.1000000000000001</v>
      </c>
      <c r="H917" t="s">
        <v>15</v>
      </c>
      <c r="I917" s="11">
        <v>2999.9999999999995</v>
      </c>
      <c r="J917" s="12">
        <v>100000</v>
      </c>
    </row>
    <row r="918" spans="1:10" x14ac:dyDescent="0.25">
      <c r="A918">
        <v>12907</v>
      </c>
      <c r="B918" t="s">
        <v>12</v>
      </c>
      <c r="C918" t="s">
        <v>41</v>
      </c>
      <c r="D918" t="s">
        <v>732</v>
      </c>
      <c r="E918" s="8">
        <v>41160</v>
      </c>
      <c r="F918" s="9">
        <v>5.0000000000000001E-3</v>
      </c>
      <c r="G918" s="10">
        <v>3.5</v>
      </c>
      <c r="H918" t="s">
        <v>15</v>
      </c>
      <c r="I918" s="11">
        <v>1750</v>
      </c>
      <c r="J918" s="12">
        <v>100000</v>
      </c>
    </row>
    <row r="919" spans="1:10" x14ac:dyDescent="0.25">
      <c r="A919">
        <v>12908</v>
      </c>
      <c r="B919" t="s">
        <v>12</v>
      </c>
      <c r="C919" t="s">
        <v>13</v>
      </c>
      <c r="D919" t="s">
        <v>733</v>
      </c>
      <c r="E919" s="8">
        <v>41160</v>
      </c>
      <c r="F919" s="9">
        <v>4.4000000000000004E-2</v>
      </c>
      <c r="G919" s="10">
        <v>-1.1000000000000001</v>
      </c>
      <c r="H919" t="s">
        <v>15</v>
      </c>
      <c r="I919" s="11">
        <v>3999.9999999999995</v>
      </c>
      <c r="J919" s="12">
        <v>100000</v>
      </c>
    </row>
    <row r="920" spans="1:10" x14ac:dyDescent="0.25">
      <c r="A920">
        <v>12909</v>
      </c>
      <c r="B920" t="s">
        <v>12</v>
      </c>
      <c r="C920" t="s">
        <v>13</v>
      </c>
      <c r="D920" t="s">
        <v>734</v>
      </c>
      <c r="E920" s="8">
        <v>41160</v>
      </c>
      <c r="F920" s="9">
        <v>2.2000000000000002E-2</v>
      </c>
      <c r="G920" s="10">
        <v>-1.1000000000000001</v>
      </c>
      <c r="H920" t="s">
        <v>15</v>
      </c>
      <c r="I920" s="11">
        <v>1999.9999999999998</v>
      </c>
      <c r="J920" s="12">
        <v>100000</v>
      </c>
    </row>
    <row r="921" spans="1:10" x14ac:dyDescent="0.25">
      <c r="A921">
        <v>12895</v>
      </c>
      <c r="B921" t="s">
        <v>12</v>
      </c>
      <c r="C921" t="s">
        <v>13</v>
      </c>
      <c r="D921" t="s">
        <v>735</v>
      </c>
      <c r="E921" s="8">
        <v>41159</v>
      </c>
      <c r="F921" s="9">
        <v>0.04</v>
      </c>
      <c r="G921" s="10">
        <v>-1.2</v>
      </c>
      <c r="H921" t="s">
        <v>15</v>
      </c>
      <c r="I921" s="11">
        <v>3333.3333333333335</v>
      </c>
      <c r="J921" s="12">
        <v>100000</v>
      </c>
    </row>
    <row r="922" spans="1:10" x14ac:dyDescent="0.25">
      <c r="A922">
        <v>12891</v>
      </c>
      <c r="B922" t="s">
        <v>12</v>
      </c>
      <c r="C922" t="s">
        <v>13</v>
      </c>
      <c r="D922" t="s">
        <v>736</v>
      </c>
      <c r="E922" s="8">
        <v>41158</v>
      </c>
      <c r="F922" s="9">
        <v>3.3000000000000002E-2</v>
      </c>
      <c r="G922" s="10">
        <v>-1.1000000000000001</v>
      </c>
      <c r="H922" t="s">
        <v>17</v>
      </c>
      <c r="I922" s="11">
        <v>-3300</v>
      </c>
      <c r="J922" s="12">
        <v>100000</v>
      </c>
    </row>
    <row r="923" spans="1:10" x14ac:dyDescent="0.25">
      <c r="A923">
        <v>12882</v>
      </c>
      <c r="B923" t="s">
        <v>12</v>
      </c>
      <c r="C923" t="s">
        <v>29</v>
      </c>
      <c r="D923" t="s">
        <v>737</v>
      </c>
      <c r="E923" s="8">
        <v>41155</v>
      </c>
      <c r="F923" s="9">
        <v>3.3000000000000002E-2</v>
      </c>
      <c r="G923" s="10">
        <v>-1.1000000000000001</v>
      </c>
      <c r="H923" t="s">
        <v>15</v>
      </c>
      <c r="I923" s="11">
        <v>2999.9999999999995</v>
      </c>
      <c r="J923" s="12">
        <v>100000</v>
      </c>
    </row>
    <row r="924" spans="1:10" x14ac:dyDescent="0.25">
      <c r="A924">
        <v>12879</v>
      </c>
      <c r="B924" t="s">
        <v>12</v>
      </c>
      <c r="C924" t="s">
        <v>13</v>
      </c>
      <c r="D924" t="s">
        <v>738</v>
      </c>
      <c r="E924" s="8">
        <v>41154</v>
      </c>
      <c r="F924" s="9">
        <v>3.3000000000000002E-2</v>
      </c>
      <c r="G924" s="10">
        <v>-1.1000000000000001</v>
      </c>
      <c r="H924" t="s">
        <v>17</v>
      </c>
      <c r="I924" s="11">
        <v>-3300</v>
      </c>
      <c r="J924" s="12">
        <v>100000</v>
      </c>
    </row>
    <row r="925" spans="1:10" x14ac:dyDescent="0.25">
      <c r="A925">
        <v>12872</v>
      </c>
      <c r="B925" t="s">
        <v>12</v>
      </c>
      <c r="C925" t="s">
        <v>13</v>
      </c>
      <c r="D925" t="s">
        <v>739</v>
      </c>
      <c r="E925" s="8">
        <v>41153</v>
      </c>
      <c r="F925" s="9">
        <v>0</v>
      </c>
      <c r="G925" s="10">
        <v>-1.1000000000000001</v>
      </c>
      <c r="H925" t="s">
        <v>20</v>
      </c>
      <c r="I925" s="11">
        <v>0</v>
      </c>
      <c r="J925" s="12">
        <v>100000</v>
      </c>
    </row>
    <row r="926" spans="1:10" x14ac:dyDescent="0.25">
      <c r="A926">
        <v>12873</v>
      </c>
      <c r="B926" t="s">
        <v>12</v>
      </c>
      <c r="C926" t="s">
        <v>13</v>
      </c>
      <c r="D926" t="s">
        <v>740</v>
      </c>
      <c r="E926" s="8">
        <v>41153</v>
      </c>
      <c r="F926" s="9">
        <v>2.2000000000000002E-2</v>
      </c>
      <c r="G926" s="10">
        <v>-1.1000000000000001</v>
      </c>
      <c r="H926" t="s">
        <v>17</v>
      </c>
      <c r="I926" s="11">
        <v>-2200</v>
      </c>
      <c r="J926" s="12">
        <v>100000</v>
      </c>
    </row>
    <row r="927" spans="1:10" x14ac:dyDescent="0.25">
      <c r="A927">
        <v>12874</v>
      </c>
      <c r="B927" t="s">
        <v>12</v>
      </c>
      <c r="C927" t="s">
        <v>13</v>
      </c>
      <c r="D927" t="s">
        <v>741</v>
      </c>
      <c r="E927" s="8">
        <v>41153</v>
      </c>
      <c r="F927" s="9">
        <v>0.05</v>
      </c>
      <c r="G927" s="10">
        <v>-1.1000000000000001</v>
      </c>
      <c r="H927" t="s">
        <v>17</v>
      </c>
      <c r="I927" s="11">
        <v>-5000</v>
      </c>
      <c r="J927" s="12">
        <v>100000</v>
      </c>
    </row>
    <row r="928" spans="1:10" x14ac:dyDescent="0.25">
      <c r="A928">
        <v>12875</v>
      </c>
      <c r="B928" t="s">
        <v>12</v>
      </c>
      <c r="C928" t="s">
        <v>13</v>
      </c>
      <c r="D928" t="s">
        <v>742</v>
      </c>
      <c r="E928" s="8">
        <v>41153</v>
      </c>
      <c r="F928" s="9">
        <v>1.1000000000000001E-2</v>
      </c>
      <c r="G928" s="10">
        <v>-1.1000000000000001</v>
      </c>
      <c r="H928" t="s">
        <v>17</v>
      </c>
      <c r="I928" s="11">
        <v>-1100</v>
      </c>
      <c r="J928" s="12">
        <v>100000</v>
      </c>
    </row>
    <row r="929" spans="1:10" x14ac:dyDescent="0.25">
      <c r="A929">
        <v>12865</v>
      </c>
      <c r="B929" t="s">
        <v>12</v>
      </c>
      <c r="C929" t="s">
        <v>41</v>
      </c>
      <c r="D929" t="s">
        <v>743</v>
      </c>
      <c r="E929" s="8">
        <v>41152</v>
      </c>
      <c r="F929" s="9">
        <v>1.4999999999999999E-2</v>
      </c>
      <c r="G929" s="10">
        <v>-1.2</v>
      </c>
      <c r="H929" t="s">
        <v>15</v>
      </c>
      <c r="I929" s="11">
        <v>1250</v>
      </c>
      <c r="J929" s="12">
        <v>100000</v>
      </c>
    </row>
    <row r="930" spans="1:10" x14ac:dyDescent="0.25">
      <c r="A930">
        <v>12866</v>
      </c>
      <c r="B930" t="s">
        <v>12</v>
      </c>
      <c r="C930" t="s">
        <v>13</v>
      </c>
      <c r="D930" t="s">
        <v>744</v>
      </c>
      <c r="E930" s="8">
        <v>41152</v>
      </c>
      <c r="F930" s="9">
        <v>4.4999999999999998E-2</v>
      </c>
      <c r="G930" s="10">
        <v>-1.1000000000000001</v>
      </c>
      <c r="H930" t="s">
        <v>17</v>
      </c>
      <c r="I930" s="11">
        <v>-4500</v>
      </c>
      <c r="J930" s="12">
        <v>100000</v>
      </c>
    </row>
    <row r="931" spans="1:10" x14ac:dyDescent="0.25">
      <c r="A931">
        <v>12862</v>
      </c>
      <c r="B931" t="s">
        <v>12</v>
      </c>
      <c r="C931" t="s">
        <v>13</v>
      </c>
      <c r="D931" t="s">
        <v>745</v>
      </c>
      <c r="E931" s="8">
        <v>41151</v>
      </c>
      <c r="F931" s="9">
        <v>2.2000000000000002E-2</v>
      </c>
      <c r="G931" s="10">
        <v>-1.1000000000000001</v>
      </c>
      <c r="H931" t="s">
        <v>15</v>
      </c>
      <c r="I931" s="11">
        <v>1999.9999999999998</v>
      </c>
      <c r="J931" s="12">
        <v>100000</v>
      </c>
    </row>
    <row r="932" spans="1:10" x14ac:dyDescent="0.25">
      <c r="A932">
        <v>12863</v>
      </c>
      <c r="B932" t="s">
        <v>12</v>
      </c>
      <c r="C932" t="s">
        <v>13</v>
      </c>
      <c r="D932" t="s">
        <v>746</v>
      </c>
      <c r="E932" s="8">
        <v>41151</v>
      </c>
      <c r="F932" s="9">
        <v>4.4999999999999998E-2</v>
      </c>
      <c r="G932" s="10">
        <v>-1.1499999999999999</v>
      </c>
      <c r="H932" t="s">
        <v>15</v>
      </c>
      <c r="I932" s="11">
        <v>3913.04347826087</v>
      </c>
      <c r="J932" s="12">
        <v>100000</v>
      </c>
    </row>
    <row r="933" spans="1:10" ht="21" x14ac:dyDescent="0.25">
      <c r="A933" s="44" t="s">
        <v>206</v>
      </c>
      <c r="B933" s="44"/>
      <c r="C933" s="44"/>
      <c r="D933" s="44"/>
      <c r="E933" s="44"/>
      <c r="F933" s="44"/>
      <c r="G933" s="44"/>
      <c r="H933" s="44"/>
      <c r="I933" s="44"/>
      <c r="J933" s="12">
        <v>100000</v>
      </c>
    </row>
    <row r="934" spans="1:10" ht="21" x14ac:dyDescent="0.25">
      <c r="A934" s="41" t="s">
        <v>10</v>
      </c>
      <c r="B934" s="42"/>
      <c r="C934" s="13">
        <f>SUM(I935:I1136)</f>
        <v>177126.72041324212</v>
      </c>
      <c r="D934" s="43" t="s">
        <v>11</v>
      </c>
      <c r="E934" s="43"/>
      <c r="F934" s="43"/>
      <c r="G934" s="43"/>
      <c r="H934" s="43"/>
      <c r="I934" s="14">
        <f>C934/J784</f>
        <v>1.7712672041324211</v>
      </c>
      <c r="J934" s="12">
        <v>100000</v>
      </c>
    </row>
    <row r="935" spans="1:10" x14ac:dyDescent="0.25">
      <c r="A935">
        <v>11766</v>
      </c>
      <c r="B935" t="s">
        <v>12</v>
      </c>
      <c r="C935" t="s">
        <v>13</v>
      </c>
      <c r="D935" t="s">
        <v>747</v>
      </c>
      <c r="E935" s="8">
        <v>40917</v>
      </c>
      <c r="F935" s="9">
        <v>5.5E-2</v>
      </c>
      <c r="G935" s="10">
        <v>-1.1000000000000001</v>
      </c>
      <c r="H935" t="s">
        <v>15</v>
      </c>
      <c r="I935" s="11">
        <v>5000</v>
      </c>
      <c r="J935" s="12">
        <v>100000</v>
      </c>
    </row>
    <row r="936" spans="1:10" x14ac:dyDescent="0.25">
      <c r="A936">
        <v>11767</v>
      </c>
      <c r="B936" t="s">
        <v>12</v>
      </c>
      <c r="C936" t="s">
        <v>29</v>
      </c>
      <c r="D936" t="s">
        <v>748</v>
      </c>
      <c r="E936" s="8">
        <v>40917</v>
      </c>
      <c r="F936" s="9">
        <v>2.2000000000000002E-2</v>
      </c>
      <c r="G936" s="10">
        <v>-1.1000000000000001</v>
      </c>
      <c r="H936" t="s">
        <v>17</v>
      </c>
      <c r="I936" s="11">
        <v>-2200</v>
      </c>
      <c r="J936" s="12">
        <v>100000</v>
      </c>
    </row>
    <row r="937" spans="1:10" x14ac:dyDescent="0.25">
      <c r="A937">
        <v>11768</v>
      </c>
      <c r="B937" t="s">
        <v>12</v>
      </c>
      <c r="C937" t="s">
        <v>749</v>
      </c>
      <c r="D937" t="s">
        <v>750</v>
      </c>
      <c r="E937" s="8">
        <v>40917</v>
      </c>
      <c r="F937" s="9">
        <v>0.02</v>
      </c>
      <c r="G937" s="10">
        <v>-1.1000000000000001</v>
      </c>
      <c r="H937" t="s">
        <v>15</v>
      </c>
      <c r="I937" s="11">
        <v>3000</v>
      </c>
      <c r="J937" s="12">
        <v>100000</v>
      </c>
    </row>
    <row r="938" spans="1:10" x14ac:dyDescent="0.25">
      <c r="A938">
        <v>11760</v>
      </c>
      <c r="B938" t="s">
        <v>12</v>
      </c>
      <c r="C938" t="s">
        <v>13</v>
      </c>
      <c r="D938" t="s">
        <v>751</v>
      </c>
      <c r="E938" s="8">
        <v>40916</v>
      </c>
      <c r="F938" s="9">
        <v>4.4000000000000004E-2</v>
      </c>
      <c r="G938" s="10">
        <v>-1.1000000000000001</v>
      </c>
      <c r="H938" t="s">
        <v>15</v>
      </c>
      <c r="I938" s="11">
        <v>3999.9999999999995</v>
      </c>
      <c r="J938" s="12">
        <v>100000</v>
      </c>
    </row>
    <row r="939" spans="1:10" x14ac:dyDescent="0.25">
      <c r="A939">
        <v>11744</v>
      </c>
      <c r="B939" t="s">
        <v>12</v>
      </c>
      <c r="C939" t="s">
        <v>13</v>
      </c>
      <c r="D939" t="s">
        <v>752</v>
      </c>
      <c r="E939" s="8">
        <v>40915</v>
      </c>
      <c r="F939" s="9">
        <v>4.4000000000000004E-2</v>
      </c>
      <c r="G939" s="10">
        <v>-1.1000000000000001</v>
      </c>
      <c r="H939" t="s">
        <v>15</v>
      </c>
      <c r="I939" s="11">
        <v>3999.9999999999995</v>
      </c>
      <c r="J939" s="12">
        <v>100000</v>
      </c>
    </row>
    <row r="940" spans="1:10" x14ac:dyDescent="0.25">
      <c r="A940">
        <v>11745</v>
      </c>
      <c r="B940" t="s">
        <v>12</v>
      </c>
      <c r="C940" t="s">
        <v>13</v>
      </c>
      <c r="D940" t="s">
        <v>753</v>
      </c>
      <c r="E940" s="8">
        <v>40915</v>
      </c>
      <c r="F940" s="9">
        <v>3.3000000000000002E-2</v>
      </c>
      <c r="G940" s="10">
        <v>-1.1000000000000001</v>
      </c>
      <c r="H940" t="s">
        <v>15</v>
      </c>
      <c r="I940" s="11">
        <v>2999.9999999999995</v>
      </c>
      <c r="J940" s="12">
        <v>100000</v>
      </c>
    </row>
    <row r="941" spans="1:10" x14ac:dyDescent="0.25">
      <c r="A941">
        <v>11738</v>
      </c>
      <c r="B941" t="s">
        <v>12</v>
      </c>
      <c r="C941" t="s">
        <v>13</v>
      </c>
      <c r="D941" t="s">
        <v>754</v>
      </c>
      <c r="E941" s="8">
        <v>40914</v>
      </c>
      <c r="F941" s="9">
        <v>4.4000000000000004E-2</v>
      </c>
      <c r="G941" s="10">
        <v>-1.1000000000000001</v>
      </c>
      <c r="H941" t="s">
        <v>15</v>
      </c>
      <c r="I941" s="11">
        <v>3999.9999999999995</v>
      </c>
      <c r="J941" s="12">
        <v>100000</v>
      </c>
    </row>
    <row r="942" spans="1:10" x14ac:dyDescent="0.25">
      <c r="A942">
        <v>11727</v>
      </c>
      <c r="B942" t="s">
        <v>12</v>
      </c>
      <c r="C942" t="s">
        <v>13</v>
      </c>
      <c r="D942" t="s">
        <v>755</v>
      </c>
      <c r="E942" s="8">
        <v>40912</v>
      </c>
      <c r="F942" s="9">
        <v>0.05</v>
      </c>
      <c r="G942" s="10">
        <v>-1.1000000000000001</v>
      </c>
      <c r="H942" t="s">
        <v>17</v>
      </c>
      <c r="I942" s="11">
        <v>-5000</v>
      </c>
      <c r="J942" s="12">
        <v>100000</v>
      </c>
    </row>
    <row r="943" spans="1:10" x14ac:dyDescent="0.25">
      <c r="A943">
        <v>11725</v>
      </c>
      <c r="B943" t="s">
        <v>12</v>
      </c>
      <c r="C943" t="s">
        <v>13</v>
      </c>
      <c r="D943" t="s">
        <v>756</v>
      </c>
      <c r="E943" s="8">
        <v>40911</v>
      </c>
      <c r="F943" s="9">
        <v>5.5E-2</v>
      </c>
      <c r="G943" s="10">
        <v>-1.2</v>
      </c>
      <c r="H943" t="s">
        <v>15</v>
      </c>
      <c r="I943" s="11">
        <v>4583.3333333333339</v>
      </c>
      <c r="J943" s="12">
        <v>100000</v>
      </c>
    </row>
    <row r="944" spans="1:10" x14ac:dyDescent="0.25">
      <c r="A944">
        <v>11712</v>
      </c>
      <c r="B944" t="s">
        <v>12</v>
      </c>
      <c r="C944" t="s">
        <v>29</v>
      </c>
      <c r="D944" t="s">
        <v>757</v>
      </c>
      <c r="E944" s="8">
        <v>40910</v>
      </c>
      <c r="F944" s="9">
        <v>1.1000000000000001E-2</v>
      </c>
      <c r="G944" s="10">
        <v>-1.1000000000000001</v>
      </c>
      <c r="H944" t="s">
        <v>15</v>
      </c>
      <c r="I944" s="11">
        <v>999.99999999999989</v>
      </c>
      <c r="J944" s="12">
        <v>100000</v>
      </c>
    </row>
    <row r="945" spans="1:10" x14ac:dyDescent="0.25">
      <c r="A945">
        <v>11713</v>
      </c>
      <c r="B945" t="s">
        <v>12</v>
      </c>
      <c r="C945" t="s">
        <v>13</v>
      </c>
      <c r="D945" t="s">
        <v>758</v>
      </c>
      <c r="E945" s="8">
        <v>40910</v>
      </c>
      <c r="F945" s="9">
        <v>0.04</v>
      </c>
      <c r="G945" s="10">
        <v>1</v>
      </c>
      <c r="H945" t="s">
        <v>15</v>
      </c>
      <c r="I945" s="12">
        <v>4000</v>
      </c>
      <c r="J945" s="12">
        <v>100000</v>
      </c>
    </row>
    <row r="946" spans="1:10" x14ac:dyDescent="0.25">
      <c r="A946">
        <v>11714</v>
      </c>
      <c r="B946" t="s">
        <v>12</v>
      </c>
      <c r="C946" t="s">
        <v>29</v>
      </c>
      <c r="D946" t="s">
        <v>759</v>
      </c>
      <c r="E946" s="8">
        <v>40910</v>
      </c>
      <c r="F946" s="9">
        <v>3.3000000000000002E-2</v>
      </c>
      <c r="G946" s="10">
        <v>-1.1000000000000001</v>
      </c>
      <c r="H946" t="s">
        <v>15</v>
      </c>
      <c r="I946" s="11">
        <v>2999.9999999999995</v>
      </c>
      <c r="J946" s="12">
        <v>100000</v>
      </c>
    </row>
    <row r="947" spans="1:10" x14ac:dyDescent="0.25">
      <c r="A947">
        <v>11715</v>
      </c>
      <c r="B947" t="s">
        <v>12</v>
      </c>
      <c r="C947" t="s">
        <v>13</v>
      </c>
      <c r="D947" t="s">
        <v>760</v>
      </c>
      <c r="E947" s="8">
        <v>40910</v>
      </c>
      <c r="F947" s="9">
        <v>2.2000000000000002E-2</v>
      </c>
      <c r="G947" s="10">
        <v>-1.1000000000000001</v>
      </c>
      <c r="H947" t="s">
        <v>15</v>
      </c>
      <c r="I947" s="11">
        <v>1999.9999999999998</v>
      </c>
      <c r="J947" s="12">
        <v>100000</v>
      </c>
    </row>
    <row r="948" spans="1:10" x14ac:dyDescent="0.25">
      <c r="A948">
        <v>11719</v>
      </c>
      <c r="B948" t="s">
        <v>12</v>
      </c>
      <c r="C948" t="s">
        <v>13</v>
      </c>
      <c r="D948" t="s">
        <v>376</v>
      </c>
      <c r="E948" s="8">
        <v>40910</v>
      </c>
      <c r="F948" s="9">
        <v>4.4000000000000004E-2</v>
      </c>
      <c r="G948" s="10">
        <v>-1.1000000000000001</v>
      </c>
      <c r="H948" t="s">
        <v>17</v>
      </c>
      <c r="I948" s="11">
        <v>-4400</v>
      </c>
      <c r="J948" s="12">
        <v>100000</v>
      </c>
    </row>
    <row r="949" spans="1:10" x14ac:dyDescent="0.25">
      <c r="A949">
        <v>11720</v>
      </c>
      <c r="B949" t="s">
        <v>12</v>
      </c>
      <c r="C949" t="s">
        <v>13</v>
      </c>
      <c r="D949" t="s">
        <v>761</v>
      </c>
      <c r="E949" s="8">
        <v>40910</v>
      </c>
      <c r="F949" s="9">
        <v>5.5E-2</v>
      </c>
      <c r="G949" s="10">
        <v>-1.1000000000000001</v>
      </c>
      <c r="H949" t="s">
        <v>15</v>
      </c>
      <c r="I949" s="11">
        <v>5000</v>
      </c>
      <c r="J949" s="12">
        <v>100000</v>
      </c>
    </row>
    <row r="950" spans="1:10" x14ac:dyDescent="0.25">
      <c r="A950">
        <v>11701</v>
      </c>
      <c r="B950" t="s">
        <v>12</v>
      </c>
      <c r="C950" t="s">
        <v>13</v>
      </c>
      <c r="D950" t="s">
        <v>762</v>
      </c>
      <c r="E950" s="8">
        <v>40909</v>
      </c>
      <c r="F950" s="9">
        <v>5.5E-2</v>
      </c>
      <c r="G950" s="10">
        <v>-1.1000000000000001</v>
      </c>
      <c r="H950" t="s">
        <v>17</v>
      </c>
      <c r="I950" s="11">
        <v>-5500</v>
      </c>
      <c r="J950" s="12">
        <v>100000</v>
      </c>
    </row>
    <row r="951" spans="1:10" x14ac:dyDescent="0.25">
      <c r="A951">
        <v>11702</v>
      </c>
      <c r="B951" t="s">
        <v>12</v>
      </c>
      <c r="C951" t="s">
        <v>41</v>
      </c>
      <c r="D951" t="s">
        <v>763</v>
      </c>
      <c r="E951" s="8">
        <v>40909</v>
      </c>
      <c r="F951" s="9">
        <v>0.01</v>
      </c>
      <c r="G951" s="10">
        <v>3</v>
      </c>
      <c r="H951" t="s">
        <v>17</v>
      </c>
      <c r="I951" s="12">
        <v>-1000</v>
      </c>
      <c r="J951" s="12">
        <v>100000</v>
      </c>
    </row>
    <row r="952" spans="1:10" x14ac:dyDescent="0.25">
      <c r="A952">
        <v>11703</v>
      </c>
      <c r="B952" t="s">
        <v>12</v>
      </c>
      <c r="C952" t="s">
        <v>13</v>
      </c>
      <c r="D952" t="s">
        <v>764</v>
      </c>
      <c r="E952" s="8">
        <v>40909</v>
      </c>
      <c r="F952" s="9">
        <v>3.5000000000000003E-2</v>
      </c>
      <c r="G952" s="10">
        <v>-1.1499999999999999</v>
      </c>
      <c r="H952" t="s">
        <v>15</v>
      </c>
      <c r="I952" s="11">
        <v>3043.4782608695659</v>
      </c>
      <c r="J952" s="12">
        <v>100000</v>
      </c>
    </row>
    <row r="953" spans="1:10" x14ac:dyDescent="0.25">
      <c r="A953">
        <v>11704</v>
      </c>
      <c r="B953" t="s">
        <v>12</v>
      </c>
      <c r="C953" t="s">
        <v>29</v>
      </c>
      <c r="D953" t="s">
        <v>765</v>
      </c>
      <c r="E953" s="8">
        <v>40909</v>
      </c>
      <c r="F953" s="9">
        <v>2.2000000000000002E-2</v>
      </c>
      <c r="G953" s="10">
        <v>-1.1000000000000001</v>
      </c>
      <c r="H953" t="s">
        <v>17</v>
      </c>
      <c r="I953" s="11">
        <v>-2200</v>
      </c>
      <c r="J953" s="12">
        <v>100000</v>
      </c>
    </row>
    <row r="954" spans="1:10" x14ac:dyDescent="0.25">
      <c r="A954">
        <v>11705</v>
      </c>
      <c r="B954" t="s">
        <v>12</v>
      </c>
      <c r="C954" t="s">
        <v>13</v>
      </c>
      <c r="D954" t="s">
        <v>766</v>
      </c>
      <c r="E954" s="8">
        <v>40909</v>
      </c>
      <c r="F954" s="9">
        <v>3.3000000000000002E-2</v>
      </c>
      <c r="G954" s="10">
        <v>-1.1000000000000001</v>
      </c>
      <c r="H954" t="s">
        <v>15</v>
      </c>
      <c r="I954" s="11">
        <v>2999.9999999999995</v>
      </c>
      <c r="J954" s="12">
        <v>100000</v>
      </c>
    </row>
    <row r="955" spans="1:10" x14ac:dyDescent="0.25">
      <c r="A955">
        <v>11706</v>
      </c>
      <c r="B955" t="s">
        <v>12</v>
      </c>
      <c r="C955" t="s">
        <v>13</v>
      </c>
      <c r="D955" t="s">
        <v>627</v>
      </c>
      <c r="E955" s="8">
        <v>40909</v>
      </c>
      <c r="F955" s="9">
        <v>4.4999999999999998E-2</v>
      </c>
      <c r="G955" s="10">
        <v>-1.1000000000000001</v>
      </c>
      <c r="H955" t="s">
        <v>17</v>
      </c>
      <c r="I955" s="11">
        <v>-4500</v>
      </c>
      <c r="J955" s="12">
        <v>100000</v>
      </c>
    </row>
    <row r="956" spans="1:10" x14ac:dyDescent="0.25">
      <c r="A956">
        <v>11683</v>
      </c>
      <c r="B956" t="s">
        <v>12</v>
      </c>
      <c r="C956" t="s">
        <v>13</v>
      </c>
      <c r="D956" t="s">
        <v>767</v>
      </c>
      <c r="E956" s="8">
        <v>40907</v>
      </c>
      <c r="F956" s="9">
        <v>4.4000000000000004E-2</v>
      </c>
      <c r="G956" s="10">
        <v>-1.1000000000000001</v>
      </c>
      <c r="H956" t="s">
        <v>15</v>
      </c>
      <c r="I956" s="11">
        <v>3999.9999999999995</v>
      </c>
      <c r="J956" s="12">
        <v>100000</v>
      </c>
    </row>
    <row r="957" spans="1:10" x14ac:dyDescent="0.25">
      <c r="A957">
        <v>11684</v>
      </c>
      <c r="B957" t="s">
        <v>12</v>
      </c>
      <c r="C957" t="s">
        <v>13</v>
      </c>
      <c r="D957" t="s">
        <v>768</v>
      </c>
      <c r="E957" s="8">
        <v>40907</v>
      </c>
      <c r="F957" s="9">
        <v>3.3000000000000002E-2</v>
      </c>
      <c r="G957" s="10">
        <v>-1.1000000000000001</v>
      </c>
      <c r="H957" t="s">
        <v>17</v>
      </c>
      <c r="I957" s="11">
        <v>-3300</v>
      </c>
      <c r="J957" s="12">
        <v>100000</v>
      </c>
    </row>
    <row r="958" spans="1:10" x14ac:dyDescent="0.25">
      <c r="A958">
        <v>11685</v>
      </c>
      <c r="B958" t="s">
        <v>12</v>
      </c>
      <c r="C958" t="s">
        <v>29</v>
      </c>
      <c r="D958" t="s">
        <v>769</v>
      </c>
      <c r="E958" s="8">
        <v>40907</v>
      </c>
      <c r="F958" s="9">
        <v>4.4000000000000004E-2</v>
      </c>
      <c r="G958" s="10">
        <v>-1.1000000000000001</v>
      </c>
      <c r="H958" t="s">
        <v>15</v>
      </c>
      <c r="I958" s="11">
        <v>3999.9999999999995</v>
      </c>
      <c r="J958" s="12">
        <v>100000</v>
      </c>
    </row>
    <row r="959" spans="1:10" x14ac:dyDescent="0.25">
      <c r="A959">
        <v>11686</v>
      </c>
      <c r="B959" t="s">
        <v>12</v>
      </c>
      <c r="C959" t="s">
        <v>13</v>
      </c>
      <c r="D959" t="s">
        <v>770</v>
      </c>
      <c r="E959" s="8">
        <v>40907</v>
      </c>
      <c r="F959" s="9">
        <v>3.3000000000000002E-2</v>
      </c>
      <c r="G959" s="10">
        <v>-1.1000000000000001</v>
      </c>
      <c r="H959" t="s">
        <v>17</v>
      </c>
      <c r="I959" s="11">
        <v>-3300</v>
      </c>
      <c r="J959" s="12">
        <v>100000</v>
      </c>
    </row>
    <row r="960" spans="1:10" x14ac:dyDescent="0.25">
      <c r="A960">
        <v>11670</v>
      </c>
      <c r="B960" t="s">
        <v>12</v>
      </c>
      <c r="C960" t="s">
        <v>13</v>
      </c>
      <c r="D960" t="s">
        <v>771</v>
      </c>
      <c r="E960" s="8">
        <v>40906</v>
      </c>
      <c r="F960" s="9">
        <v>0</v>
      </c>
      <c r="G960" s="10">
        <v>-1.1000000000000001</v>
      </c>
      <c r="H960" t="s">
        <v>20</v>
      </c>
      <c r="I960" s="11">
        <v>0</v>
      </c>
      <c r="J960" s="12">
        <v>100000</v>
      </c>
    </row>
    <row r="961" spans="1:10" x14ac:dyDescent="0.25">
      <c r="A961">
        <v>11671</v>
      </c>
      <c r="B961" t="s">
        <v>12</v>
      </c>
      <c r="C961" t="s">
        <v>41</v>
      </c>
      <c r="D961" t="s">
        <v>772</v>
      </c>
      <c r="E961" s="8">
        <v>40906</v>
      </c>
      <c r="F961" s="9">
        <v>0.03</v>
      </c>
      <c r="G961" s="10">
        <v>1.55</v>
      </c>
      <c r="H961" t="s">
        <v>17</v>
      </c>
      <c r="I961" s="12">
        <v>-3000</v>
      </c>
      <c r="J961" s="12">
        <v>100000</v>
      </c>
    </row>
    <row r="962" spans="1:10" x14ac:dyDescent="0.25">
      <c r="A962">
        <v>11672</v>
      </c>
      <c r="B962" t="s">
        <v>12</v>
      </c>
      <c r="C962" t="s">
        <v>29</v>
      </c>
      <c r="D962" t="s">
        <v>773</v>
      </c>
      <c r="E962" s="8">
        <v>40906</v>
      </c>
      <c r="F962" s="9">
        <v>3.3000000000000002E-2</v>
      </c>
      <c r="G962" s="10">
        <v>-1.1000000000000001</v>
      </c>
      <c r="H962" t="s">
        <v>15</v>
      </c>
      <c r="I962" s="11">
        <v>2999.9999999999995</v>
      </c>
      <c r="J962" s="12">
        <v>100000</v>
      </c>
    </row>
    <row r="963" spans="1:10" x14ac:dyDescent="0.25">
      <c r="A963">
        <v>11673</v>
      </c>
      <c r="B963" t="s">
        <v>12</v>
      </c>
      <c r="C963" t="s">
        <v>13</v>
      </c>
      <c r="D963" t="s">
        <v>774</v>
      </c>
      <c r="E963" s="8">
        <v>40906</v>
      </c>
      <c r="F963" s="9">
        <v>4.4999999999999998E-2</v>
      </c>
      <c r="G963" s="10">
        <v>3.4</v>
      </c>
      <c r="H963" t="s">
        <v>17</v>
      </c>
      <c r="I963" s="12">
        <v>-4500</v>
      </c>
      <c r="J963" s="12">
        <v>100000</v>
      </c>
    </row>
    <row r="964" spans="1:10" x14ac:dyDescent="0.25">
      <c r="A964">
        <v>11666</v>
      </c>
      <c r="B964" t="s">
        <v>12</v>
      </c>
      <c r="C964" t="s">
        <v>13</v>
      </c>
      <c r="D964" t="s">
        <v>775</v>
      </c>
      <c r="E964" s="8">
        <v>40905</v>
      </c>
      <c r="F964" s="9">
        <v>0.05</v>
      </c>
      <c r="G964" s="10">
        <v>-1.1000000000000001</v>
      </c>
      <c r="H964" t="s">
        <v>17</v>
      </c>
      <c r="I964" s="11">
        <v>-5000</v>
      </c>
      <c r="J964" s="12">
        <v>100000</v>
      </c>
    </row>
    <row r="965" spans="1:10" x14ac:dyDescent="0.25">
      <c r="A965">
        <v>11667</v>
      </c>
      <c r="B965" t="s">
        <v>12</v>
      </c>
      <c r="C965" t="s">
        <v>29</v>
      </c>
      <c r="D965" t="s">
        <v>776</v>
      </c>
      <c r="E965" s="8">
        <v>40905</v>
      </c>
      <c r="F965" s="9">
        <v>4.4000000000000004E-2</v>
      </c>
      <c r="G965" s="10">
        <v>-1.1000000000000001</v>
      </c>
      <c r="H965" t="s">
        <v>15</v>
      </c>
      <c r="I965" s="11">
        <v>3999.9999999999995</v>
      </c>
      <c r="J965" s="12">
        <v>100000</v>
      </c>
    </row>
    <row r="966" spans="1:10" x14ac:dyDescent="0.25">
      <c r="A966">
        <v>11668</v>
      </c>
      <c r="B966" t="s">
        <v>12</v>
      </c>
      <c r="C966" t="s">
        <v>13</v>
      </c>
      <c r="D966" t="s">
        <v>777</v>
      </c>
      <c r="E966" s="8">
        <v>40905</v>
      </c>
      <c r="F966" s="9">
        <v>0.03</v>
      </c>
      <c r="G966" s="10">
        <v>-1.1000000000000001</v>
      </c>
      <c r="H966" t="s">
        <v>17</v>
      </c>
      <c r="I966" s="11">
        <v>-3000</v>
      </c>
      <c r="J966" s="12">
        <v>100000</v>
      </c>
    </row>
    <row r="967" spans="1:10" x14ac:dyDescent="0.25">
      <c r="A967">
        <v>11664</v>
      </c>
      <c r="B967" t="s">
        <v>12</v>
      </c>
      <c r="C967" t="s">
        <v>13</v>
      </c>
      <c r="D967" t="s">
        <v>778</v>
      </c>
      <c r="E967" s="8">
        <v>40904</v>
      </c>
      <c r="F967" s="9">
        <v>3.3000000000000002E-2</v>
      </c>
      <c r="G967" s="10">
        <v>-1.1000000000000001</v>
      </c>
      <c r="H967" t="s">
        <v>17</v>
      </c>
      <c r="I967" s="11">
        <v>-3300</v>
      </c>
      <c r="J967" s="12">
        <v>100000</v>
      </c>
    </row>
    <row r="968" spans="1:10" x14ac:dyDescent="0.25">
      <c r="A968">
        <v>11665</v>
      </c>
      <c r="B968" t="s">
        <v>12</v>
      </c>
      <c r="C968" t="s">
        <v>13</v>
      </c>
      <c r="D968" t="s">
        <v>779</v>
      </c>
      <c r="E968" s="8">
        <v>40904</v>
      </c>
      <c r="F968" s="9">
        <v>4.4000000000000004E-2</v>
      </c>
      <c r="G968" s="10">
        <v>-1.1000000000000001</v>
      </c>
      <c r="H968" t="s">
        <v>17</v>
      </c>
      <c r="I968" s="11">
        <v>-4400</v>
      </c>
      <c r="J968" s="12">
        <v>100000</v>
      </c>
    </row>
    <row r="969" spans="1:10" x14ac:dyDescent="0.25">
      <c r="A969">
        <v>11653</v>
      </c>
      <c r="B969" t="s">
        <v>12</v>
      </c>
      <c r="C969" t="s">
        <v>13</v>
      </c>
      <c r="D969" t="s">
        <v>780</v>
      </c>
      <c r="E969" s="8">
        <v>40903</v>
      </c>
      <c r="F969" s="9">
        <v>5.4000000000000006E-2</v>
      </c>
      <c r="G969" s="10">
        <v>2.1</v>
      </c>
      <c r="H969" t="s">
        <v>17</v>
      </c>
      <c r="I969" s="12">
        <v>-5400.0000000000009</v>
      </c>
      <c r="J969" s="12">
        <v>100000</v>
      </c>
    </row>
    <row r="970" spans="1:10" x14ac:dyDescent="0.25">
      <c r="A970">
        <v>11634</v>
      </c>
      <c r="B970" t="s">
        <v>12</v>
      </c>
      <c r="C970" t="s">
        <v>13</v>
      </c>
      <c r="D970" t="s">
        <v>781</v>
      </c>
      <c r="E970" s="8">
        <v>40901</v>
      </c>
      <c r="F970" s="9">
        <v>4.4000000000000004E-2</v>
      </c>
      <c r="G970" s="10">
        <v>-1.1000000000000001</v>
      </c>
      <c r="H970" t="s">
        <v>15</v>
      </c>
      <c r="I970" s="11">
        <v>3999.9999999999995</v>
      </c>
      <c r="J970" s="12">
        <v>100000</v>
      </c>
    </row>
    <row r="971" spans="1:10" x14ac:dyDescent="0.25">
      <c r="A971">
        <v>11635</v>
      </c>
      <c r="B971" t="s">
        <v>12</v>
      </c>
      <c r="C971" t="s">
        <v>26</v>
      </c>
      <c r="D971" t="s">
        <v>782</v>
      </c>
      <c r="E971" s="8">
        <v>40901</v>
      </c>
      <c r="F971" s="9">
        <v>2.2000000000000002E-2</v>
      </c>
      <c r="G971" s="10">
        <v>-1.1000000000000001</v>
      </c>
      <c r="H971" t="s">
        <v>17</v>
      </c>
      <c r="I971" s="11">
        <v>-2200</v>
      </c>
      <c r="J971" s="12">
        <v>100000</v>
      </c>
    </row>
    <row r="972" spans="1:10" x14ac:dyDescent="0.25">
      <c r="A972">
        <v>11619</v>
      </c>
      <c r="B972" t="s">
        <v>12</v>
      </c>
      <c r="C972" t="s">
        <v>13</v>
      </c>
      <c r="D972" t="s">
        <v>783</v>
      </c>
      <c r="E972" s="8">
        <v>40899</v>
      </c>
      <c r="F972" s="9">
        <v>4.4000000000000004E-2</v>
      </c>
      <c r="G972" s="10">
        <v>-1.1000000000000001</v>
      </c>
      <c r="H972" t="s">
        <v>17</v>
      </c>
      <c r="I972" s="11">
        <v>-4400</v>
      </c>
      <c r="J972" s="12">
        <v>100000</v>
      </c>
    </row>
    <row r="973" spans="1:10" x14ac:dyDescent="0.25">
      <c r="A973">
        <v>11612</v>
      </c>
      <c r="B973" t="s">
        <v>12</v>
      </c>
      <c r="C973" t="s">
        <v>13</v>
      </c>
      <c r="D973" t="s">
        <v>784</v>
      </c>
      <c r="E973" s="8">
        <v>40898</v>
      </c>
      <c r="F973" s="9">
        <v>5.5E-2</v>
      </c>
      <c r="G973" s="10">
        <v>-1.1000000000000001</v>
      </c>
      <c r="H973" t="s">
        <v>15</v>
      </c>
      <c r="I973" s="11">
        <v>5000</v>
      </c>
      <c r="J973" s="12">
        <v>100000</v>
      </c>
    </row>
    <row r="974" spans="1:10" x14ac:dyDescent="0.25">
      <c r="A974">
        <v>11610</v>
      </c>
      <c r="B974" t="s">
        <v>12</v>
      </c>
      <c r="C974" t="s">
        <v>13</v>
      </c>
      <c r="D974" t="s">
        <v>785</v>
      </c>
      <c r="E974" s="8">
        <v>40897</v>
      </c>
      <c r="F974" s="9">
        <v>4.4000000000000004E-2</v>
      </c>
      <c r="G974" s="10">
        <v>-1.1000000000000001</v>
      </c>
      <c r="H974" t="s">
        <v>17</v>
      </c>
      <c r="I974" s="11">
        <v>-4400</v>
      </c>
      <c r="J974" s="12">
        <v>100000</v>
      </c>
    </row>
    <row r="975" spans="1:10" x14ac:dyDescent="0.25">
      <c r="A975">
        <v>11589</v>
      </c>
      <c r="B975" t="s">
        <v>12</v>
      </c>
      <c r="C975" t="s">
        <v>13</v>
      </c>
      <c r="D975" t="s">
        <v>786</v>
      </c>
      <c r="E975" s="8">
        <v>40894</v>
      </c>
      <c r="F975" s="9">
        <v>4.4000000000000004E-2</v>
      </c>
      <c r="G975" s="10">
        <v>-1.1000000000000001</v>
      </c>
      <c r="H975" t="s">
        <v>17</v>
      </c>
      <c r="I975" s="11">
        <v>-4400</v>
      </c>
      <c r="J975" s="12">
        <v>100000</v>
      </c>
    </row>
    <row r="976" spans="1:10" x14ac:dyDescent="0.25">
      <c r="A976">
        <v>11590</v>
      </c>
      <c r="B976" t="s">
        <v>12</v>
      </c>
      <c r="C976" t="s">
        <v>13</v>
      </c>
      <c r="D976" t="s">
        <v>787</v>
      </c>
      <c r="E976" s="8">
        <v>40894</v>
      </c>
      <c r="F976" s="9">
        <v>1.1000000000000001E-2</v>
      </c>
      <c r="G976" s="10">
        <v>-1.1000000000000001</v>
      </c>
      <c r="H976" t="s">
        <v>15</v>
      </c>
      <c r="I976" s="11">
        <v>999.99999999999989</v>
      </c>
      <c r="J976" s="12">
        <v>100000</v>
      </c>
    </row>
    <row r="977" spans="1:10" x14ac:dyDescent="0.25">
      <c r="A977">
        <v>11591</v>
      </c>
      <c r="B977" t="s">
        <v>12</v>
      </c>
      <c r="C977" t="s">
        <v>13</v>
      </c>
      <c r="D977" t="s">
        <v>497</v>
      </c>
      <c r="E977" s="8">
        <v>40894</v>
      </c>
      <c r="F977" s="9">
        <v>5.5E-2</v>
      </c>
      <c r="G977" s="10">
        <v>-1.1000000000000001</v>
      </c>
      <c r="H977" t="s">
        <v>15</v>
      </c>
      <c r="I977" s="11">
        <v>5000</v>
      </c>
      <c r="J977" s="12">
        <v>100000</v>
      </c>
    </row>
    <row r="978" spans="1:10" x14ac:dyDescent="0.25">
      <c r="A978">
        <v>11545</v>
      </c>
      <c r="B978" t="s">
        <v>12</v>
      </c>
      <c r="C978" t="s">
        <v>13</v>
      </c>
      <c r="D978" t="s">
        <v>788</v>
      </c>
      <c r="E978" s="8">
        <v>40887</v>
      </c>
      <c r="F978" s="9">
        <v>4.4000000000000004E-2</v>
      </c>
      <c r="G978" s="10">
        <v>-1.1000000000000001</v>
      </c>
      <c r="H978" t="s">
        <v>15</v>
      </c>
      <c r="I978" s="11">
        <v>3999.9999999999995</v>
      </c>
      <c r="J978" s="12">
        <v>100000</v>
      </c>
    </row>
    <row r="979" spans="1:10" x14ac:dyDescent="0.25">
      <c r="A979">
        <v>11505</v>
      </c>
      <c r="B979" t="s">
        <v>12</v>
      </c>
      <c r="C979" t="s">
        <v>13</v>
      </c>
      <c r="D979" t="s">
        <v>789</v>
      </c>
      <c r="E979" s="8">
        <v>40880</v>
      </c>
      <c r="F979" s="9">
        <v>5.5E-2</v>
      </c>
      <c r="G979" s="10">
        <v>-1.1000000000000001</v>
      </c>
      <c r="H979" t="s">
        <v>15</v>
      </c>
      <c r="I979" s="11">
        <v>5000</v>
      </c>
      <c r="J979" s="12">
        <v>100000</v>
      </c>
    </row>
    <row r="980" spans="1:10" x14ac:dyDescent="0.25">
      <c r="A980">
        <v>11506</v>
      </c>
      <c r="B980" t="s">
        <v>12</v>
      </c>
      <c r="C980" t="s">
        <v>41</v>
      </c>
      <c r="D980" t="s">
        <v>790</v>
      </c>
      <c r="E980" s="8">
        <v>40880</v>
      </c>
      <c r="F980" s="9">
        <v>0.01</v>
      </c>
      <c r="G980" s="10">
        <v>3</v>
      </c>
      <c r="H980" t="s">
        <v>17</v>
      </c>
      <c r="I980" s="12">
        <v>-1000</v>
      </c>
      <c r="J980" s="12">
        <v>100000</v>
      </c>
    </row>
    <row r="981" spans="1:10" x14ac:dyDescent="0.25">
      <c r="A981">
        <v>11507</v>
      </c>
      <c r="B981" t="s">
        <v>12</v>
      </c>
      <c r="C981" t="s">
        <v>13</v>
      </c>
      <c r="D981" t="s">
        <v>791</v>
      </c>
      <c r="E981" s="8">
        <v>40880</v>
      </c>
      <c r="F981" s="9">
        <v>4.4000000000000004E-2</v>
      </c>
      <c r="G981" s="10">
        <v>-1.1000000000000001</v>
      </c>
      <c r="H981" t="s">
        <v>15</v>
      </c>
      <c r="I981" s="11">
        <v>3999.9999999999995</v>
      </c>
      <c r="J981" s="12">
        <v>100000</v>
      </c>
    </row>
    <row r="982" spans="1:10" x14ac:dyDescent="0.25">
      <c r="A982">
        <v>11508</v>
      </c>
      <c r="B982" t="s">
        <v>12</v>
      </c>
      <c r="C982" t="s">
        <v>41</v>
      </c>
      <c r="D982" t="s">
        <v>792</v>
      </c>
      <c r="E982" s="8">
        <v>40880</v>
      </c>
      <c r="F982" s="9">
        <v>0.01</v>
      </c>
      <c r="G982" s="10">
        <v>4.5</v>
      </c>
      <c r="H982" t="s">
        <v>15</v>
      </c>
      <c r="I982" s="11">
        <v>4500</v>
      </c>
      <c r="J982" s="12"/>
    </row>
    <row r="983" spans="1:10" x14ac:dyDescent="0.25">
      <c r="A983">
        <v>11511</v>
      </c>
      <c r="B983" t="s">
        <v>12</v>
      </c>
      <c r="C983" t="s">
        <v>13</v>
      </c>
      <c r="D983" t="s">
        <v>793</v>
      </c>
      <c r="E983" s="8">
        <v>40880</v>
      </c>
      <c r="F983" s="9">
        <v>0.04</v>
      </c>
      <c r="G983" s="10">
        <v>-1.1000000000000001</v>
      </c>
      <c r="H983" t="s">
        <v>17</v>
      </c>
      <c r="I983" s="11">
        <v>-4000</v>
      </c>
      <c r="J983" s="12">
        <v>100000</v>
      </c>
    </row>
    <row r="984" spans="1:10" x14ac:dyDescent="0.25">
      <c r="A984">
        <v>11522</v>
      </c>
      <c r="B984" t="s">
        <v>12</v>
      </c>
      <c r="C984" t="s">
        <v>13</v>
      </c>
      <c r="D984" t="s">
        <v>794</v>
      </c>
      <c r="E984" s="8">
        <v>40880</v>
      </c>
      <c r="F984" s="9">
        <v>2.2000000000000002E-2</v>
      </c>
      <c r="G984" s="10">
        <v>-1.1000000000000001</v>
      </c>
      <c r="H984" t="s">
        <v>15</v>
      </c>
      <c r="I984" s="11">
        <v>1999.9999999999998</v>
      </c>
      <c r="J984" s="12">
        <v>100000</v>
      </c>
    </row>
    <row r="985" spans="1:10" x14ac:dyDescent="0.25">
      <c r="A985">
        <v>11523</v>
      </c>
      <c r="B985" t="s">
        <v>12</v>
      </c>
      <c r="C985" t="s">
        <v>13</v>
      </c>
      <c r="D985" t="s">
        <v>795</v>
      </c>
      <c r="E985" s="8">
        <v>40880</v>
      </c>
      <c r="F985" s="9">
        <v>2.2000000000000002E-2</v>
      </c>
      <c r="G985" s="10">
        <v>-1.1000000000000001</v>
      </c>
      <c r="H985" t="s">
        <v>17</v>
      </c>
      <c r="I985" s="11">
        <v>-2200</v>
      </c>
      <c r="J985" s="12">
        <v>100000</v>
      </c>
    </row>
    <row r="986" spans="1:10" x14ac:dyDescent="0.25">
      <c r="A986">
        <v>11524</v>
      </c>
      <c r="B986" t="s">
        <v>12</v>
      </c>
      <c r="C986" t="s">
        <v>13</v>
      </c>
      <c r="D986" t="s">
        <v>796</v>
      </c>
      <c r="E986" s="8">
        <v>40880</v>
      </c>
      <c r="F986" s="9">
        <v>3.3000000000000002E-2</v>
      </c>
      <c r="G986" s="10">
        <v>-1.1000000000000001</v>
      </c>
      <c r="H986" t="s">
        <v>15</v>
      </c>
      <c r="I986" s="11">
        <v>2999.9999999999995</v>
      </c>
      <c r="J986" s="12">
        <v>100000</v>
      </c>
    </row>
    <row r="987" spans="1:10" x14ac:dyDescent="0.25">
      <c r="A987">
        <v>11525</v>
      </c>
      <c r="B987" t="s">
        <v>12</v>
      </c>
      <c r="C987" t="s">
        <v>13</v>
      </c>
      <c r="D987" t="s">
        <v>797</v>
      </c>
      <c r="E987" s="8">
        <v>40880</v>
      </c>
      <c r="F987" s="9">
        <v>4.4000000000000004E-2</v>
      </c>
      <c r="G987" s="10">
        <v>-1.1000000000000001</v>
      </c>
      <c r="H987" t="s">
        <v>15</v>
      </c>
      <c r="I987" s="11">
        <v>3999.9999999999995</v>
      </c>
      <c r="J987" s="12">
        <v>100000</v>
      </c>
    </row>
    <row r="988" spans="1:10" x14ac:dyDescent="0.25">
      <c r="A988">
        <v>11500</v>
      </c>
      <c r="B988" t="s">
        <v>12</v>
      </c>
      <c r="C988" t="s">
        <v>13</v>
      </c>
      <c r="D988" t="s">
        <v>798</v>
      </c>
      <c r="E988" s="8">
        <v>40879</v>
      </c>
      <c r="F988" s="9">
        <v>4.4000000000000004E-2</v>
      </c>
      <c r="G988" s="10">
        <v>-1.1000000000000001</v>
      </c>
      <c r="H988" t="s">
        <v>15</v>
      </c>
      <c r="I988" s="11">
        <v>3999.9999999999995</v>
      </c>
      <c r="J988" s="12">
        <v>100000</v>
      </c>
    </row>
    <row r="989" spans="1:10" x14ac:dyDescent="0.25">
      <c r="A989">
        <v>11497</v>
      </c>
      <c r="B989" t="s">
        <v>12</v>
      </c>
      <c r="C989" t="s">
        <v>13</v>
      </c>
      <c r="D989" t="s">
        <v>799</v>
      </c>
      <c r="E989" s="8">
        <v>40878</v>
      </c>
      <c r="F989" s="9">
        <v>4.2000000000000003E-2</v>
      </c>
      <c r="G989" s="10">
        <v>-1.1000000000000001</v>
      </c>
      <c r="H989" t="s">
        <v>17</v>
      </c>
      <c r="I989" s="11">
        <v>-4200</v>
      </c>
      <c r="J989" s="12">
        <v>100000</v>
      </c>
    </row>
    <row r="990" spans="1:10" x14ac:dyDescent="0.25">
      <c r="A990">
        <v>11472</v>
      </c>
      <c r="B990" t="s">
        <v>12</v>
      </c>
      <c r="C990" t="s">
        <v>41</v>
      </c>
      <c r="D990" t="s">
        <v>800</v>
      </c>
      <c r="E990" s="8">
        <v>40873</v>
      </c>
      <c r="F990" s="9">
        <v>1.4999999999999999E-2</v>
      </c>
      <c r="G990" s="10">
        <v>2.5</v>
      </c>
      <c r="H990" t="s">
        <v>17</v>
      </c>
      <c r="I990" s="12">
        <v>-1500</v>
      </c>
      <c r="J990" s="12">
        <v>100000</v>
      </c>
    </row>
    <row r="991" spans="1:10" x14ac:dyDescent="0.25">
      <c r="A991">
        <v>11473</v>
      </c>
      <c r="B991" t="s">
        <v>12</v>
      </c>
      <c r="C991" t="s">
        <v>13</v>
      </c>
      <c r="D991" t="s">
        <v>801</v>
      </c>
      <c r="E991" s="8">
        <v>40873</v>
      </c>
      <c r="F991" s="9">
        <v>4.4000000000000004E-2</v>
      </c>
      <c r="G991" s="10">
        <v>-1.1000000000000001</v>
      </c>
      <c r="H991" t="s">
        <v>15</v>
      </c>
      <c r="I991" s="11">
        <v>3999.9999999999995</v>
      </c>
      <c r="J991" s="12">
        <v>100000</v>
      </c>
    </row>
    <row r="992" spans="1:10" x14ac:dyDescent="0.25">
      <c r="A992">
        <v>11474</v>
      </c>
      <c r="B992" t="s">
        <v>12</v>
      </c>
      <c r="C992" t="s">
        <v>13</v>
      </c>
      <c r="D992" t="s">
        <v>802</v>
      </c>
      <c r="E992" s="8">
        <v>40873</v>
      </c>
      <c r="F992" s="9">
        <v>3.5000000000000003E-2</v>
      </c>
      <c r="G992" s="10">
        <v>-1.2</v>
      </c>
      <c r="H992" t="s">
        <v>15</v>
      </c>
      <c r="I992" s="11">
        <v>2916.666666666667</v>
      </c>
      <c r="J992" s="12">
        <v>100000</v>
      </c>
    </row>
    <row r="993" spans="1:10" x14ac:dyDescent="0.25">
      <c r="A993">
        <v>11475</v>
      </c>
      <c r="B993" t="s">
        <v>12</v>
      </c>
      <c r="C993" t="s">
        <v>13</v>
      </c>
      <c r="D993" t="s">
        <v>635</v>
      </c>
      <c r="E993" s="8">
        <v>40873</v>
      </c>
      <c r="F993" s="9">
        <v>3.3000000000000002E-2</v>
      </c>
      <c r="G993" s="10">
        <v>-1.1000000000000001</v>
      </c>
      <c r="H993" t="s">
        <v>17</v>
      </c>
      <c r="I993" s="11">
        <v>-3300</v>
      </c>
      <c r="J993" s="12">
        <v>100000</v>
      </c>
    </row>
    <row r="994" spans="1:10" x14ac:dyDescent="0.25">
      <c r="A994">
        <v>11476</v>
      </c>
      <c r="B994" t="s">
        <v>12</v>
      </c>
      <c r="C994" t="s">
        <v>13</v>
      </c>
      <c r="D994" t="s">
        <v>803</v>
      </c>
      <c r="E994" s="8">
        <v>40873</v>
      </c>
      <c r="F994" s="9">
        <v>5.5E-2</v>
      </c>
      <c r="G994" s="10">
        <v>-1.1000000000000001</v>
      </c>
      <c r="H994" t="s">
        <v>15</v>
      </c>
      <c r="I994" s="11">
        <v>5000</v>
      </c>
      <c r="J994" s="12">
        <v>100000</v>
      </c>
    </row>
    <row r="995" spans="1:10" x14ac:dyDescent="0.25">
      <c r="A995">
        <v>11477</v>
      </c>
      <c r="B995" t="s">
        <v>12</v>
      </c>
      <c r="C995" t="s">
        <v>13</v>
      </c>
      <c r="D995" t="s">
        <v>804</v>
      </c>
      <c r="E995" s="8">
        <v>40873</v>
      </c>
      <c r="F995" s="9">
        <v>0.03</v>
      </c>
      <c r="G995" s="10">
        <v>-1.1000000000000001</v>
      </c>
      <c r="H995" t="s">
        <v>15</v>
      </c>
      <c r="I995" s="11">
        <v>2727.272727272727</v>
      </c>
      <c r="J995" s="12">
        <v>100000</v>
      </c>
    </row>
    <row r="996" spans="1:10" x14ac:dyDescent="0.25">
      <c r="A996">
        <v>11478</v>
      </c>
      <c r="B996" t="s">
        <v>12</v>
      </c>
      <c r="C996" t="s">
        <v>13</v>
      </c>
      <c r="D996" t="s">
        <v>805</v>
      </c>
      <c r="E996" s="8">
        <v>40873</v>
      </c>
      <c r="F996" s="9">
        <v>0.04</v>
      </c>
      <c r="G996" s="10">
        <v>-1.1000000000000001</v>
      </c>
      <c r="H996" t="s">
        <v>17</v>
      </c>
      <c r="I996" s="11">
        <v>-4000</v>
      </c>
      <c r="J996" s="12">
        <v>100000</v>
      </c>
    </row>
    <row r="997" spans="1:10" x14ac:dyDescent="0.25">
      <c r="A997">
        <v>11468</v>
      </c>
      <c r="B997" t="s">
        <v>12</v>
      </c>
      <c r="C997" t="s">
        <v>13</v>
      </c>
      <c r="D997" t="s">
        <v>806</v>
      </c>
      <c r="E997" s="8">
        <v>40872</v>
      </c>
      <c r="F997" s="9">
        <v>3.3000000000000002E-2</v>
      </c>
      <c r="G997" s="10">
        <v>-1.1000000000000001</v>
      </c>
      <c r="H997" t="s">
        <v>15</v>
      </c>
      <c r="I997" s="11">
        <v>2999.9999999999995</v>
      </c>
      <c r="J997" s="12">
        <v>100000</v>
      </c>
    </row>
    <row r="998" spans="1:10" x14ac:dyDescent="0.25">
      <c r="A998">
        <v>11469</v>
      </c>
      <c r="B998" t="s">
        <v>12</v>
      </c>
      <c r="C998" t="s">
        <v>13</v>
      </c>
      <c r="D998" t="s">
        <v>807</v>
      </c>
      <c r="E998" s="8">
        <v>40872</v>
      </c>
      <c r="F998" s="9">
        <v>2.2000000000000002E-2</v>
      </c>
      <c r="G998" s="10">
        <v>-1.1000000000000001</v>
      </c>
      <c r="H998" t="s">
        <v>17</v>
      </c>
      <c r="I998" s="11">
        <v>-2200</v>
      </c>
      <c r="J998" s="12">
        <v>100000</v>
      </c>
    </row>
    <row r="999" spans="1:10" x14ac:dyDescent="0.25">
      <c r="A999">
        <v>11470</v>
      </c>
      <c r="B999" t="s">
        <v>12</v>
      </c>
      <c r="C999" t="s">
        <v>13</v>
      </c>
      <c r="D999" t="s">
        <v>808</v>
      </c>
      <c r="E999" s="8">
        <v>40872</v>
      </c>
      <c r="F999" s="9">
        <v>5.5E-2</v>
      </c>
      <c r="G999" s="10">
        <v>-1.1000000000000001</v>
      </c>
      <c r="H999" t="s">
        <v>17</v>
      </c>
      <c r="I999" s="11">
        <v>-5500</v>
      </c>
      <c r="J999" s="12">
        <v>100000</v>
      </c>
    </row>
    <row r="1000" spans="1:10" x14ac:dyDescent="0.25">
      <c r="A1000">
        <v>11454</v>
      </c>
      <c r="B1000" t="s">
        <v>12</v>
      </c>
      <c r="C1000" t="s">
        <v>29</v>
      </c>
      <c r="D1000" t="s">
        <v>809</v>
      </c>
      <c r="E1000" s="8">
        <v>40871</v>
      </c>
      <c r="F1000" s="9">
        <v>5.5E-2</v>
      </c>
      <c r="G1000" s="10">
        <v>-1.1000000000000001</v>
      </c>
      <c r="H1000" t="s">
        <v>15</v>
      </c>
      <c r="I1000" s="11">
        <v>5000</v>
      </c>
      <c r="J1000" s="12">
        <v>100000</v>
      </c>
    </row>
    <row r="1001" spans="1:10" x14ac:dyDescent="0.25">
      <c r="A1001">
        <v>11455</v>
      </c>
      <c r="B1001" t="s">
        <v>12</v>
      </c>
      <c r="C1001" t="s">
        <v>13</v>
      </c>
      <c r="D1001" t="s">
        <v>810</v>
      </c>
      <c r="E1001" s="8">
        <v>40871</v>
      </c>
      <c r="F1001" s="9">
        <v>3.3000000000000002E-2</v>
      </c>
      <c r="G1001" s="10">
        <v>-1.1000000000000001</v>
      </c>
      <c r="H1001" t="s">
        <v>15</v>
      </c>
      <c r="I1001" s="11">
        <v>2999.9999999999995</v>
      </c>
      <c r="J1001" s="12">
        <v>100000</v>
      </c>
    </row>
    <row r="1002" spans="1:10" x14ac:dyDescent="0.25">
      <c r="A1002">
        <v>11441</v>
      </c>
      <c r="B1002" t="s">
        <v>12</v>
      </c>
      <c r="C1002" t="s">
        <v>13</v>
      </c>
      <c r="D1002" t="s">
        <v>811</v>
      </c>
      <c r="E1002" s="8">
        <v>40869</v>
      </c>
      <c r="F1002" s="9">
        <v>4.4000000000000004E-2</v>
      </c>
      <c r="G1002" s="10">
        <v>-1.1000000000000001</v>
      </c>
      <c r="H1002" t="s">
        <v>17</v>
      </c>
      <c r="I1002" s="11">
        <v>-4400</v>
      </c>
      <c r="J1002" s="12">
        <v>100000</v>
      </c>
    </row>
    <row r="1003" spans="1:10" x14ac:dyDescent="0.25">
      <c r="A1003">
        <v>11408</v>
      </c>
      <c r="B1003" t="s">
        <v>12</v>
      </c>
      <c r="C1003" t="s">
        <v>13</v>
      </c>
      <c r="D1003" t="s">
        <v>812</v>
      </c>
      <c r="E1003" s="8">
        <v>40866</v>
      </c>
      <c r="F1003" s="9">
        <v>5.5E-2</v>
      </c>
      <c r="G1003" s="10">
        <v>-1.1000000000000001</v>
      </c>
      <c r="H1003" t="s">
        <v>15</v>
      </c>
      <c r="I1003" s="11">
        <v>5000</v>
      </c>
      <c r="J1003" s="12">
        <v>100000</v>
      </c>
    </row>
    <row r="1004" spans="1:10" x14ac:dyDescent="0.25">
      <c r="A1004">
        <v>11409</v>
      </c>
      <c r="B1004" t="s">
        <v>12</v>
      </c>
      <c r="C1004" t="s">
        <v>13</v>
      </c>
      <c r="D1004" t="s">
        <v>813</v>
      </c>
      <c r="E1004" s="8">
        <v>40866</v>
      </c>
      <c r="F1004" s="9">
        <v>3.3000000000000002E-2</v>
      </c>
      <c r="G1004" s="10">
        <v>-1.2</v>
      </c>
      <c r="H1004" t="s">
        <v>17</v>
      </c>
      <c r="I1004" s="11">
        <v>-3300</v>
      </c>
      <c r="J1004" s="12">
        <v>100000</v>
      </c>
    </row>
    <row r="1005" spans="1:10" x14ac:dyDescent="0.25">
      <c r="A1005">
        <v>11410</v>
      </c>
      <c r="B1005" t="s">
        <v>12</v>
      </c>
      <c r="C1005" t="s">
        <v>13</v>
      </c>
      <c r="D1005" t="s">
        <v>814</v>
      </c>
      <c r="E1005" s="8">
        <v>40866</v>
      </c>
      <c r="F1005" s="9">
        <v>4.4000000000000004E-2</v>
      </c>
      <c r="G1005" s="10">
        <v>-1.1000000000000001</v>
      </c>
      <c r="H1005" t="s">
        <v>15</v>
      </c>
      <c r="I1005" s="11">
        <v>3999.9999999999995</v>
      </c>
      <c r="J1005" s="12">
        <v>100000</v>
      </c>
    </row>
    <row r="1006" spans="1:10" x14ac:dyDescent="0.25">
      <c r="A1006">
        <v>11411</v>
      </c>
      <c r="B1006" t="s">
        <v>12</v>
      </c>
      <c r="C1006" t="s">
        <v>13</v>
      </c>
      <c r="D1006" t="s">
        <v>815</v>
      </c>
      <c r="E1006" s="8">
        <v>40866</v>
      </c>
      <c r="F1006" s="9">
        <v>0.05</v>
      </c>
      <c r="G1006" s="10">
        <v>-1.1000000000000001</v>
      </c>
      <c r="H1006" t="s">
        <v>15</v>
      </c>
      <c r="I1006" s="11">
        <v>4545.454545454545</v>
      </c>
      <c r="J1006" s="12">
        <v>100000</v>
      </c>
    </row>
    <row r="1007" spans="1:10" x14ac:dyDescent="0.25">
      <c r="A1007">
        <v>11412</v>
      </c>
      <c r="B1007" t="s">
        <v>12</v>
      </c>
      <c r="C1007" t="s">
        <v>13</v>
      </c>
      <c r="D1007" t="s">
        <v>816</v>
      </c>
      <c r="E1007" s="8">
        <v>40866</v>
      </c>
      <c r="F1007" s="9">
        <v>3.3000000000000002E-2</v>
      </c>
      <c r="G1007" s="10">
        <v>-1.1000000000000001</v>
      </c>
      <c r="H1007" t="s">
        <v>15</v>
      </c>
      <c r="I1007" s="11">
        <v>2999.9999999999995</v>
      </c>
      <c r="J1007" s="12">
        <v>100000</v>
      </c>
    </row>
    <row r="1008" spans="1:10" x14ac:dyDescent="0.25">
      <c r="A1008">
        <v>11413</v>
      </c>
      <c r="B1008" t="s">
        <v>12</v>
      </c>
      <c r="C1008" t="s">
        <v>41</v>
      </c>
      <c r="D1008" t="s">
        <v>817</v>
      </c>
      <c r="E1008" s="8">
        <v>40866</v>
      </c>
      <c r="F1008" s="9">
        <v>0.01</v>
      </c>
      <c r="G1008" s="10">
        <v>2.52</v>
      </c>
      <c r="H1008" t="s">
        <v>15</v>
      </c>
      <c r="I1008" s="11">
        <v>2520</v>
      </c>
      <c r="J1008" s="12">
        <v>100000</v>
      </c>
    </row>
    <row r="1009" spans="1:10" x14ac:dyDescent="0.25">
      <c r="A1009">
        <v>11414</v>
      </c>
      <c r="B1009" t="s">
        <v>12</v>
      </c>
      <c r="C1009" t="s">
        <v>13</v>
      </c>
      <c r="D1009" t="s">
        <v>818</v>
      </c>
      <c r="E1009" s="8">
        <v>40866</v>
      </c>
      <c r="F1009" s="9">
        <v>1.1000000000000001E-2</v>
      </c>
      <c r="G1009" s="10">
        <v>-1.1000000000000001</v>
      </c>
      <c r="H1009" t="s">
        <v>15</v>
      </c>
      <c r="I1009" s="11">
        <v>999.99999999999989</v>
      </c>
      <c r="J1009" s="12">
        <v>100000</v>
      </c>
    </row>
    <row r="1010" spans="1:10" x14ac:dyDescent="0.25">
      <c r="A1010">
        <v>11416</v>
      </c>
      <c r="B1010" t="s">
        <v>12</v>
      </c>
      <c r="C1010" t="s">
        <v>13</v>
      </c>
      <c r="D1010" t="s">
        <v>819</v>
      </c>
      <c r="E1010" s="8">
        <v>40866</v>
      </c>
      <c r="F1010" s="9">
        <v>4.4000000000000004E-2</v>
      </c>
      <c r="G1010" s="10">
        <v>-1.1000000000000001</v>
      </c>
      <c r="H1010" t="s">
        <v>15</v>
      </c>
      <c r="I1010" s="11">
        <v>3999.9999999999995</v>
      </c>
      <c r="J1010" s="12">
        <v>100000</v>
      </c>
    </row>
    <row r="1011" spans="1:10" x14ac:dyDescent="0.25">
      <c r="A1011">
        <v>11402</v>
      </c>
      <c r="B1011" t="s">
        <v>12</v>
      </c>
      <c r="C1011" t="s">
        <v>13</v>
      </c>
      <c r="D1011" t="s">
        <v>820</v>
      </c>
      <c r="E1011" s="8">
        <v>40865</v>
      </c>
      <c r="F1011" s="9">
        <v>4.4000000000000004E-2</v>
      </c>
      <c r="G1011" s="10">
        <v>-1.1000000000000001</v>
      </c>
      <c r="H1011" t="s">
        <v>15</v>
      </c>
      <c r="I1011" s="11">
        <v>3999.9999999999995</v>
      </c>
      <c r="J1011" s="12">
        <v>100000</v>
      </c>
    </row>
    <row r="1012" spans="1:10" x14ac:dyDescent="0.25">
      <c r="A1012">
        <v>11403</v>
      </c>
      <c r="B1012" t="s">
        <v>12</v>
      </c>
      <c r="C1012" t="s">
        <v>41</v>
      </c>
      <c r="D1012" t="s">
        <v>821</v>
      </c>
      <c r="E1012" s="8">
        <v>40865</v>
      </c>
      <c r="F1012" s="9">
        <v>0.01</v>
      </c>
      <c r="G1012" s="10">
        <v>22.5</v>
      </c>
      <c r="H1012" t="s">
        <v>15</v>
      </c>
      <c r="I1012" s="11">
        <v>22500</v>
      </c>
      <c r="J1012" s="12">
        <v>100000</v>
      </c>
    </row>
    <row r="1013" spans="1:10" x14ac:dyDescent="0.25">
      <c r="A1013">
        <v>11397</v>
      </c>
      <c r="B1013" t="s">
        <v>12</v>
      </c>
      <c r="C1013" t="s">
        <v>13</v>
      </c>
      <c r="D1013" t="s">
        <v>822</v>
      </c>
      <c r="E1013" s="8">
        <v>40864</v>
      </c>
      <c r="F1013" s="9">
        <v>4.4000000000000004E-2</v>
      </c>
      <c r="G1013" s="10">
        <v>-1.1000000000000001</v>
      </c>
      <c r="H1013" t="s">
        <v>15</v>
      </c>
      <c r="I1013" s="11">
        <v>3999.9999999999995</v>
      </c>
      <c r="J1013" s="12">
        <v>100000</v>
      </c>
    </row>
    <row r="1014" spans="1:10" x14ac:dyDescent="0.25">
      <c r="A1014">
        <v>11398</v>
      </c>
      <c r="B1014" t="s">
        <v>12</v>
      </c>
      <c r="C1014" t="s">
        <v>13</v>
      </c>
      <c r="D1014" t="s">
        <v>823</v>
      </c>
      <c r="E1014" s="8">
        <v>40864</v>
      </c>
      <c r="F1014" s="9">
        <v>3.3000000000000002E-2</v>
      </c>
      <c r="G1014" s="10">
        <v>-1.1000000000000001</v>
      </c>
      <c r="H1014" t="s">
        <v>15</v>
      </c>
      <c r="I1014" s="11">
        <v>2999.9999999999995</v>
      </c>
      <c r="J1014" s="12">
        <v>100000</v>
      </c>
    </row>
    <row r="1015" spans="1:10" x14ac:dyDescent="0.25">
      <c r="A1015">
        <v>11389</v>
      </c>
      <c r="B1015" t="s">
        <v>12</v>
      </c>
      <c r="C1015" t="s">
        <v>13</v>
      </c>
      <c r="D1015" t="s">
        <v>824</v>
      </c>
      <c r="E1015" s="8">
        <v>40863</v>
      </c>
      <c r="F1015" s="9">
        <v>4.4000000000000004E-2</v>
      </c>
      <c r="G1015" s="10">
        <v>-1.1000000000000001</v>
      </c>
      <c r="H1015" t="s">
        <v>15</v>
      </c>
      <c r="I1015" s="11">
        <v>3999.9999999999995</v>
      </c>
      <c r="J1015" s="12">
        <v>100000</v>
      </c>
    </row>
    <row r="1016" spans="1:10" x14ac:dyDescent="0.25">
      <c r="A1016">
        <v>11387</v>
      </c>
      <c r="B1016" t="s">
        <v>12</v>
      </c>
      <c r="C1016" t="s">
        <v>13</v>
      </c>
      <c r="D1016" t="s">
        <v>825</v>
      </c>
      <c r="E1016" s="8">
        <v>40862</v>
      </c>
      <c r="F1016" s="9">
        <v>4.4999999999999998E-2</v>
      </c>
      <c r="G1016" s="10">
        <v>-1.2</v>
      </c>
      <c r="H1016" t="s">
        <v>17</v>
      </c>
      <c r="I1016" s="11">
        <v>-4500</v>
      </c>
      <c r="J1016" s="12">
        <v>100000</v>
      </c>
    </row>
    <row r="1017" spans="1:10" x14ac:dyDescent="0.25">
      <c r="A1017">
        <v>11364</v>
      </c>
      <c r="B1017" t="s">
        <v>12</v>
      </c>
      <c r="C1017" t="s">
        <v>13</v>
      </c>
      <c r="D1017" t="s">
        <v>826</v>
      </c>
      <c r="E1017" s="8">
        <v>40859</v>
      </c>
      <c r="F1017" s="9">
        <v>0.05</v>
      </c>
      <c r="G1017" s="10">
        <v>-1.1000000000000001</v>
      </c>
      <c r="H1017" t="s">
        <v>15</v>
      </c>
      <c r="I1017" s="11">
        <v>4545.454545454545</v>
      </c>
      <c r="J1017" s="12">
        <v>100000</v>
      </c>
    </row>
    <row r="1018" spans="1:10" x14ac:dyDescent="0.25">
      <c r="A1018">
        <v>11365</v>
      </c>
      <c r="B1018" t="s">
        <v>12</v>
      </c>
      <c r="C1018" t="s">
        <v>41</v>
      </c>
      <c r="D1018" t="s">
        <v>827</v>
      </c>
      <c r="E1018" s="8">
        <v>40859</v>
      </c>
      <c r="F1018" s="9">
        <v>0.02</v>
      </c>
      <c r="G1018" s="10">
        <v>3.65</v>
      </c>
      <c r="H1018" t="s">
        <v>15</v>
      </c>
      <c r="I1018" s="11">
        <v>7300</v>
      </c>
      <c r="J1018" s="12">
        <v>100000</v>
      </c>
    </row>
    <row r="1019" spans="1:10" x14ac:dyDescent="0.25">
      <c r="A1019">
        <v>11366</v>
      </c>
      <c r="B1019" t="s">
        <v>12</v>
      </c>
      <c r="C1019" t="s">
        <v>13</v>
      </c>
      <c r="D1019" t="s">
        <v>828</v>
      </c>
      <c r="E1019" s="8">
        <v>40859</v>
      </c>
      <c r="F1019" s="9">
        <v>5.5E-2</v>
      </c>
      <c r="G1019" s="10">
        <v>-1.1000000000000001</v>
      </c>
      <c r="H1019" t="s">
        <v>15</v>
      </c>
      <c r="I1019" s="11">
        <v>5000</v>
      </c>
      <c r="J1019" s="12">
        <v>100000</v>
      </c>
    </row>
    <row r="1020" spans="1:10" x14ac:dyDescent="0.25">
      <c r="A1020">
        <v>11367</v>
      </c>
      <c r="B1020" t="s">
        <v>12</v>
      </c>
      <c r="C1020" t="s">
        <v>13</v>
      </c>
      <c r="D1020" t="s">
        <v>196</v>
      </c>
      <c r="E1020" s="8">
        <v>40859</v>
      </c>
      <c r="F1020" s="9">
        <v>4.4000000000000004E-2</v>
      </c>
      <c r="G1020" s="10">
        <v>-1.1000000000000001</v>
      </c>
      <c r="H1020" t="s">
        <v>15</v>
      </c>
      <c r="I1020" s="11">
        <v>3999.9999999999995</v>
      </c>
      <c r="J1020" s="12">
        <v>100000</v>
      </c>
    </row>
    <row r="1021" spans="1:10" x14ac:dyDescent="0.25">
      <c r="A1021">
        <v>11368</v>
      </c>
      <c r="B1021" t="s">
        <v>12</v>
      </c>
      <c r="C1021" t="s">
        <v>13</v>
      </c>
      <c r="D1021" t="s">
        <v>829</v>
      </c>
      <c r="E1021" s="8">
        <v>40859</v>
      </c>
      <c r="F1021" s="9">
        <v>3.3000000000000002E-2</v>
      </c>
      <c r="G1021" s="10">
        <v>-1.1000000000000001</v>
      </c>
      <c r="H1021" t="s">
        <v>17</v>
      </c>
      <c r="I1021" s="11">
        <v>-3300</v>
      </c>
      <c r="J1021" s="12">
        <v>100000</v>
      </c>
    </row>
    <row r="1022" spans="1:10" x14ac:dyDescent="0.25">
      <c r="A1022">
        <v>11369</v>
      </c>
      <c r="B1022" t="s">
        <v>12</v>
      </c>
      <c r="C1022" t="s">
        <v>13</v>
      </c>
      <c r="D1022" t="s">
        <v>830</v>
      </c>
      <c r="E1022" s="8">
        <v>40859</v>
      </c>
      <c r="F1022" s="9">
        <v>3.3000000000000002E-2</v>
      </c>
      <c r="G1022" s="10">
        <v>-1.1000000000000001</v>
      </c>
      <c r="H1022" t="s">
        <v>15</v>
      </c>
      <c r="I1022" s="11">
        <v>2999.9999999999995</v>
      </c>
      <c r="J1022" s="12">
        <v>100000</v>
      </c>
    </row>
    <row r="1023" spans="1:10" x14ac:dyDescent="0.25">
      <c r="A1023">
        <v>11370</v>
      </c>
      <c r="B1023" t="s">
        <v>12</v>
      </c>
      <c r="C1023" t="s">
        <v>13</v>
      </c>
      <c r="D1023" t="s">
        <v>831</v>
      </c>
      <c r="E1023" s="8">
        <v>40859</v>
      </c>
      <c r="F1023" s="9">
        <v>4.4000000000000004E-2</v>
      </c>
      <c r="G1023" s="10">
        <v>-1.1000000000000001</v>
      </c>
      <c r="H1023" t="s">
        <v>15</v>
      </c>
      <c r="I1023" s="11">
        <v>3999.9999999999995</v>
      </c>
      <c r="J1023" s="12">
        <v>100000</v>
      </c>
    </row>
    <row r="1024" spans="1:10" x14ac:dyDescent="0.25">
      <c r="A1024">
        <v>11371</v>
      </c>
      <c r="B1024" t="s">
        <v>12</v>
      </c>
      <c r="C1024" t="s">
        <v>13</v>
      </c>
      <c r="D1024" t="s">
        <v>832</v>
      </c>
      <c r="E1024" s="8">
        <v>40858</v>
      </c>
      <c r="F1024" s="9">
        <v>4.4000000000000004E-2</v>
      </c>
      <c r="G1024" s="10">
        <v>-1.1000000000000001</v>
      </c>
      <c r="H1024" t="s">
        <v>17</v>
      </c>
      <c r="I1024" s="11">
        <v>-4400</v>
      </c>
      <c r="J1024" s="12">
        <v>100000</v>
      </c>
    </row>
    <row r="1025" spans="1:10" x14ac:dyDescent="0.25">
      <c r="A1025">
        <v>11352</v>
      </c>
      <c r="B1025" t="s">
        <v>12</v>
      </c>
      <c r="C1025" t="s">
        <v>13</v>
      </c>
      <c r="D1025" t="s">
        <v>833</v>
      </c>
      <c r="E1025" s="8">
        <v>40857</v>
      </c>
      <c r="F1025" s="9">
        <v>5.5E-2</v>
      </c>
      <c r="G1025" s="10">
        <v>-1.1000000000000001</v>
      </c>
      <c r="H1025" t="s">
        <v>17</v>
      </c>
      <c r="I1025" s="11">
        <v>-5500</v>
      </c>
      <c r="J1025" s="12">
        <v>100000</v>
      </c>
    </row>
    <row r="1026" spans="1:10" x14ac:dyDescent="0.25">
      <c r="A1026">
        <v>11349</v>
      </c>
      <c r="B1026" t="s">
        <v>12</v>
      </c>
      <c r="C1026" t="s">
        <v>13</v>
      </c>
      <c r="D1026" t="s">
        <v>834</v>
      </c>
      <c r="E1026" s="8">
        <v>40856</v>
      </c>
      <c r="F1026" s="9">
        <v>4.4000000000000004E-2</v>
      </c>
      <c r="G1026" s="10">
        <v>-1.1000000000000001</v>
      </c>
      <c r="H1026" t="s">
        <v>15</v>
      </c>
      <c r="I1026" s="11">
        <v>3999.9999999999995</v>
      </c>
      <c r="J1026" s="12">
        <v>100000</v>
      </c>
    </row>
    <row r="1027" spans="1:10" x14ac:dyDescent="0.25">
      <c r="A1027">
        <v>11350</v>
      </c>
      <c r="B1027" t="s">
        <v>12</v>
      </c>
      <c r="C1027" t="s">
        <v>41</v>
      </c>
      <c r="D1027" t="s">
        <v>835</v>
      </c>
      <c r="E1027" s="8">
        <v>40856</v>
      </c>
      <c r="F1027" s="9">
        <v>0.01</v>
      </c>
      <c r="G1027" s="10">
        <v>4.2</v>
      </c>
      <c r="H1027" t="s">
        <v>17</v>
      </c>
      <c r="I1027" s="12">
        <v>-1000</v>
      </c>
      <c r="J1027" s="12">
        <v>100000</v>
      </c>
    </row>
    <row r="1028" spans="1:10" x14ac:dyDescent="0.25">
      <c r="A1028">
        <v>11346</v>
      </c>
      <c r="B1028" t="s">
        <v>12</v>
      </c>
      <c r="C1028" t="s">
        <v>13</v>
      </c>
      <c r="D1028" t="s">
        <v>836</v>
      </c>
      <c r="E1028" s="8">
        <v>40855</v>
      </c>
      <c r="F1028" s="9">
        <v>4.4000000000000004E-2</v>
      </c>
      <c r="G1028" s="10">
        <v>-1.1000000000000001</v>
      </c>
      <c r="H1028" t="s">
        <v>17</v>
      </c>
      <c r="I1028" s="11">
        <v>-4400</v>
      </c>
      <c r="J1028" s="12">
        <v>100000</v>
      </c>
    </row>
    <row r="1029" spans="1:10" x14ac:dyDescent="0.25">
      <c r="A1029">
        <v>11323</v>
      </c>
      <c r="B1029" t="s">
        <v>12</v>
      </c>
      <c r="C1029" t="s">
        <v>13</v>
      </c>
      <c r="D1029" t="s">
        <v>837</v>
      </c>
      <c r="E1029" s="8">
        <v>40852</v>
      </c>
      <c r="F1029" s="9">
        <v>3.3000000000000002E-2</v>
      </c>
      <c r="G1029" s="10">
        <v>-1.1000000000000001</v>
      </c>
      <c r="H1029" t="s">
        <v>17</v>
      </c>
      <c r="I1029" s="11">
        <v>-3300</v>
      </c>
      <c r="J1029" s="12">
        <v>100000</v>
      </c>
    </row>
    <row r="1030" spans="1:10" x14ac:dyDescent="0.25">
      <c r="A1030">
        <v>11324</v>
      </c>
      <c r="B1030" t="s">
        <v>12</v>
      </c>
      <c r="C1030" t="s">
        <v>41</v>
      </c>
      <c r="D1030" t="s">
        <v>838</v>
      </c>
      <c r="E1030" s="8">
        <v>40852</v>
      </c>
      <c r="F1030" s="9">
        <v>0.01</v>
      </c>
      <c r="G1030" s="10">
        <v>7</v>
      </c>
      <c r="H1030" t="s">
        <v>15</v>
      </c>
      <c r="I1030" s="11">
        <v>7000</v>
      </c>
      <c r="J1030" s="12">
        <v>100000</v>
      </c>
    </row>
    <row r="1031" spans="1:10" x14ac:dyDescent="0.25">
      <c r="A1031">
        <v>11325</v>
      </c>
      <c r="B1031" t="s">
        <v>12</v>
      </c>
      <c r="C1031" t="s">
        <v>13</v>
      </c>
      <c r="D1031" t="s">
        <v>839</v>
      </c>
      <c r="E1031" s="8">
        <v>40852</v>
      </c>
      <c r="F1031" s="9">
        <v>4.4000000000000004E-2</v>
      </c>
      <c r="G1031" s="10">
        <v>-1.1000000000000001</v>
      </c>
      <c r="H1031" t="s">
        <v>15</v>
      </c>
      <c r="I1031" s="11">
        <v>3999.9999999999995</v>
      </c>
      <c r="J1031" s="12">
        <v>100000</v>
      </c>
    </row>
    <row r="1032" spans="1:10" x14ac:dyDescent="0.25">
      <c r="A1032">
        <v>11326</v>
      </c>
      <c r="B1032" t="s">
        <v>12</v>
      </c>
      <c r="C1032" t="s">
        <v>13</v>
      </c>
      <c r="D1032" t="s">
        <v>840</v>
      </c>
      <c r="E1032" s="8">
        <v>40852</v>
      </c>
      <c r="F1032" s="9">
        <v>3.5000000000000003E-2</v>
      </c>
      <c r="G1032" s="10">
        <v>-1.1000000000000001</v>
      </c>
      <c r="H1032" t="s">
        <v>15</v>
      </c>
      <c r="I1032" s="11">
        <v>3181.818181818182</v>
      </c>
      <c r="J1032" s="12">
        <v>100000</v>
      </c>
    </row>
    <row r="1033" spans="1:10" x14ac:dyDescent="0.25">
      <c r="A1033">
        <v>11327</v>
      </c>
      <c r="B1033" t="s">
        <v>12</v>
      </c>
      <c r="C1033" t="s">
        <v>13</v>
      </c>
      <c r="D1033" t="s">
        <v>841</v>
      </c>
      <c r="E1033" s="8">
        <v>40852</v>
      </c>
      <c r="F1033" s="9">
        <v>0.03</v>
      </c>
      <c r="G1033" s="10">
        <v>-1.1000000000000001</v>
      </c>
      <c r="H1033" t="s">
        <v>15</v>
      </c>
      <c r="I1033" s="11">
        <v>2727.272727272727</v>
      </c>
      <c r="J1033" s="12">
        <v>100000</v>
      </c>
    </row>
    <row r="1034" spans="1:10" x14ac:dyDescent="0.25">
      <c r="A1034">
        <v>11328</v>
      </c>
      <c r="B1034" t="s">
        <v>12</v>
      </c>
      <c r="C1034" t="s">
        <v>13</v>
      </c>
      <c r="D1034" t="s">
        <v>842</v>
      </c>
      <c r="E1034" s="8">
        <v>40852</v>
      </c>
      <c r="F1034" s="9">
        <v>5.5E-2</v>
      </c>
      <c r="G1034" s="10">
        <v>-1.1000000000000001</v>
      </c>
      <c r="H1034" t="s">
        <v>17</v>
      </c>
      <c r="I1034" s="11">
        <v>-5500</v>
      </c>
      <c r="J1034" s="12">
        <v>100000</v>
      </c>
    </row>
    <row r="1035" spans="1:10" x14ac:dyDescent="0.25">
      <c r="A1035">
        <v>11329</v>
      </c>
      <c r="B1035" t="s">
        <v>12</v>
      </c>
      <c r="C1035" t="s">
        <v>13</v>
      </c>
      <c r="D1035" t="s">
        <v>582</v>
      </c>
      <c r="E1035" s="8">
        <v>40852</v>
      </c>
      <c r="F1035" s="9">
        <v>0.04</v>
      </c>
      <c r="G1035" s="10">
        <v>-1.2</v>
      </c>
      <c r="H1035" t="s">
        <v>15</v>
      </c>
      <c r="I1035" s="11">
        <v>3333.3333333333335</v>
      </c>
      <c r="J1035" s="12">
        <v>100000</v>
      </c>
    </row>
    <row r="1036" spans="1:10" x14ac:dyDescent="0.25">
      <c r="A1036">
        <v>11319</v>
      </c>
      <c r="B1036" t="s">
        <v>12</v>
      </c>
      <c r="C1036" t="s">
        <v>13</v>
      </c>
      <c r="D1036" t="s">
        <v>843</v>
      </c>
      <c r="E1036" s="8">
        <v>40851</v>
      </c>
      <c r="F1036" s="9">
        <v>4.4000000000000004E-2</v>
      </c>
      <c r="G1036" s="10">
        <v>-1.1000000000000001</v>
      </c>
      <c r="H1036" t="s">
        <v>15</v>
      </c>
      <c r="I1036" s="11">
        <v>3999.9999999999995</v>
      </c>
      <c r="J1036" s="12">
        <v>100000</v>
      </c>
    </row>
    <row r="1037" spans="1:10" x14ac:dyDescent="0.25">
      <c r="A1037">
        <v>11318</v>
      </c>
      <c r="B1037" t="s">
        <v>12</v>
      </c>
      <c r="C1037" t="s">
        <v>13</v>
      </c>
      <c r="D1037" t="s">
        <v>844</v>
      </c>
      <c r="E1037" s="8">
        <v>40850</v>
      </c>
      <c r="F1037" s="9">
        <v>0.05</v>
      </c>
      <c r="G1037" s="10">
        <v>-1.1000000000000001</v>
      </c>
      <c r="H1037" t="s">
        <v>17</v>
      </c>
      <c r="I1037" s="11">
        <v>-5000</v>
      </c>
      <c r="J1037" s="12">
        <v>100000</v>
      </c>
    </row>
    <row r="1038" spans="1:10" x14ac:dyDescent="0.25">
      <c r="A1038">
        <v>11314</v>
      </c>
      <c r="B1038" t="s">
        <v>12</v>
      </c>
      <c r="C1038" t="s">
        <v>13</v>
      </c>
      <c r="D1038" t="s">
        <v>466</v>
      </c>
      <c r="E1038" s="8">
        <v>40849</v>
      </c>
      <c r="F1038" s="9">
        <v>4.4000000000000004E-2</v>
      </c>
      <c r="G1038" s="10">
        <v>-1.1000000000000001</v>
      </c>
      <c r="H1038" t="s">
        <v>15</v>
      </c>
      <c r="I1038" s="11">
        <v>3999.9999999999995</v>
      </c>
      <c r="J1038" s="12">
        <v>100000</v>
      </c>
    </row>
    <row r="1039" spans="1:10" x14ac:dyDescent="0.25">
      <c r="A1039">
        <v>11312</v>
      </c>
      <c r="B1039" t="s">
        <v>12</v>
      </c>
      <c r="C1039" t="s">
        <v>13</v>
      </c>
      <c r="D1039" t="s">
        <v>845</v>
      </c>
      <c r="E1039" s="8">
        <v>40848</v>
      </c>
      <c r="F1039" s="9">
        <v>4.4000000000000004E-2</v>
      </c>
      <c r="G1039" s="10">
        <v>-1.1000000000000001</v>
      </c>
      <c r="H1039" t="s">
        <v>15</v>
      </c>
      <c r="I1039" s="11">
        <v>3999.9999999999995</v>
      </c>
      <c r="J1039" s="12">
        <v>100000</v>
      </c>
    </row>
    <row r="1040" spans="1:10" x14ac:dyDescent="0.25">
      <c r="A1040">
        <v>11293</v>
      </c>
      <c r="B1040" t="s">
        <v>12</v>
      </c>
      <c r="C1040" t="s">
        <v>13</v>
      </c>
      <c r="D1040" t="s">
        <v>846</v>
      </c>
      <c r="E1040" s="8">
        <v>40845</v>
      </c>
      <c r="F1040" s="9">
        <v>4.4000000000000004E-2</v>
      </c>
      <c r="G1040" s="10">
        <v>-1.1000000000000001</v>
      </c>
      <c r="H1040" t="s">
        <v>17</v>
      </c>
      <c r="I1040" s="11">
        <v>-4400</v>
      </c>
      <c r="J1040" s="12">
        <v>100000</v>
      </c>
    </row>
    <row r="1041" spans="1:10" x14ac:dyDescent="0.25">
      <c r="A1041">
        <v>11294</v>
      </c>
      <c r="B1041" t="s">
        <v>12</v>
      </c>
      <c r="C1041" t="s">
        <v>13</v>
      </c>
      <c r="D1041" t="s">
        <v>847</v>
      </c>
      <c r="E1041" s="8">
        <v>40845</v>
      </c>
      <c r="F1041" s="9">
        <v>0</v>
      </c>
      <c r="G1041" s="10">
        <v>-1.1000000000000001</v>
      </c>
      <c r="H1041" t="s">
        <v>20</v>
      </c>
      <c r="I1041" s="11">
        <v>0</v>
      </c>
      <c r="J1041" s="12">
        <v>100000</v>
      </c>
    </row>
    <row r="1042" spans="1:10" x14ac:dyDescent="0.25">
      <c r="A1042">
        <v>11295</v>
      </c>
      <c r="B1042" t="s">
        <v>12</v>
      </c>
      <c r="C1042" t="s">
        <v>13</v>
      </c>
      <c r="D1042" t="s">
        <v>848</v>
      </c>
      <c r="E1042" s="8">
        <v>40845</v>
      </c>
      <c r="F1042" s="9">
        <v>2.2000000000000002E-2</v>
      </c>
      <c r="G1042" s="10">
        <v>-1.1000000000000001</v>
      </c>
      <c r="H1042" t="s">
        <v>15</v>
      </c>
      <c r="I1042" s="11">
        <v>1999.9999999999998</v>
      </c>
      <c r="J1042" s="12">
        <v>100000</v>
      </c>
    </row>
    <row r="1043" spans="1:10" x14ac:dyDescent="0.25">
      <c r="A1043">
        <v>11296</v>
      </c>
      <c r="B1043" t="s">
        <v>12</v>
      </c>
      <c r="C1043" t="s">
        <v>13</v>
      </c>
      <c r="D1043" t="s">
        <v>849</v>
      </c>
      <c r="E1043" s="8">
        <v>40845</v>
      </c>
      <c r="F1043" s="9">
        <v>0.04</v>
      </c>
      <c r="G1043" s="10">
        <v>-1.1000000000000001</v>
      </c>
      <c r="H1043" t="s">
        <v>15</v>
      </c>
      <c r="I1043" s="11">
        <v>3636.363636363636</v>
      </c>
      <c r="J1043" s="12">
        <v>100000</v>
      </c>
    </row>
    <row r="1044" spans="1:10" x14ac:dyDescent="0.25">
      <c r="A1044">
        <v>11297</v>
      </c>
      <c r="B1044" t="s">
        <v>12</v>
      </c>
      <c r="C1044" t="s">
        <v>13</v>
      </c>
      <c r="D1044" t="s">
        <v>850</v>
      </c>
      <c r="E1044" s="8">
        <v>40845</v>
      </c>
      <c r="F1044" s="9">
        <v>3.3000000000000002E-2</v>
      </c>
      <c r="G1044" s="10">
        <v>-1.1000000000000001</v>
      </c>
      <c r="H1044" t="s">
        <v>17</v>
      </c>
      <c r="I1044" s="11">
        <v>-3300</v>
      </c>
      <c r="J1044" s="12">
        <v>100000</v>
      </c>
    </row>
    <row r="1045" spans="1:10" x14ac:dyDescent="0.25">
      <c r="A1045">
        <v>11298</v>
      </c>
      <c r="B1045" t="s">
        <v>12</v>
      </c>
      <c r="C1045" t="s">
        <v>13</v>
      </c>
      <c r="D1045" t="s">
        <v>851</v>
      </c>
      <c r="E1045" s="8">
        <v>40845</v>
      </c>
      <c r="F1045" s="9">
        <v>0.01</v>
      </c>
      <c r="G1045" s="10">
        <v>3.2</v>
      </c>
      <c r="H1045" t="s">
        <v>17</v>
      </c>
      <c r="I1045" s="12">
        <v>-1000</v>
      </c>
      <c r="J1045" s="12">
        <v>100000</v>
      </c>
    </row>
    <row r="1046" spans="1:10" x14ac:dyDescent="0.25">
      <c r="A1046">
        <v>11299</v>
      </c>
      <c r="B1046" t="s">
        <v>12</v>
      </c>
      <c r="C1046" t="s">
        <v>13</v>
      </c>
      <c r="D1046" t="s">
        <v>852</v>
      </c>
      <c r="E1046" s="8">
        <v>40845</v>
      </c>
      <c r="F1046" s="9">
        <v>5.5E-2</v>
      </c>
      <c r="G1046" s="10">
        <v>-1.1000000000000001</v>
      </c>
      <c r="H1046" t="s">
        <v>17</v>
      </c>
      <c r="I1046" s="11">
        <v>-5500</v>
      </c>
      <c r="J1046" s="12">
        <v>100000</v>
      </c>
    </row>
    <row r="1047" spans="1:10" x14ac:dyDescent="0.25">
      <c r="A1047">
        <v>11300</v>
      </c>
      <c r="B1047" t="s">
        <v>12</v>
      </c>
      <c r="C1047" t="s">
        <v>13</v>
      </c>
      <c r="D1047" t="s">
        <v>853</v>
      </c>
      <c r="E1047" s="8">
        <v>40845</v>
      </c>
      <c r="F1047" s="9">
        <v>3.3000000000000002E-2</v>
      </c>
      <c r="G1047" s="10">
        <v>-1.1000000000000001</v>
      </c>
      <c r="H1047" t="s">
        <v>15</v>
      </c>
      <c r="I1047" s="11">
        <v>2999.9999999999995</v>
      </c>
      <c r="J1047" s="12">
        <v>100000</v>
      </c>
    </row>
    <row r="1048" spans="1:10" x14ac:dyDescent="0.25">
      <c r="A1048">
        <v>11301</v>
      </c>
      <c r="B1048" t="s">
        <v>12</v>
      </c>
      <c r="C1048" t="s">
        <v>41</v>
      </c>
      <c r="D1048" t="s">
        <v>854</v>
      </c>
      <c r="E1048" s="8">
        <v>40845</v>
      </c>
      <c r="F1048" s="9">
        <v>0.01</v>
      </c>
      <c r="G1048" s="10">
        <v>1.55</v>
      </c>
      <c r="H1048" t="s">
        <v>15</v>
      </c>
      <c r="I1048" s="11">
        <v>1550</v>
      </c>
      <c r="J1048" s="12">
        <v>100000</v>
      </c>
    </row>
    <row r="1049" spans="1:10" x14ac:dyDescent="0.25">
      <c r="A1049">
        <v>11285</v>
      </c>
      <c r="B1049" t="s">
        <v>12</v>
      </c>
      <c r="C1049" t="s">
        <v>13</v>
      </c>
      <c r="D1049" t="s">
        <v>855</v>
      </c>
      <c r="E1049" s="8">
        <v>40844</v>
      </c>
      <c r="F1049" s="9">
        <v>4.4999999999999998E-2</v>
      </c>
      <c r="G1049" s="10">
        <v>-1.2</v>
      </c>
      <c r="H1049" t="s">
        <v>15</v>
      </c>
      <c r="I1049" s="11">
        <v>3750</v>
      </c>
      <c r="J1049" s="12">
        <v>100000</v>
      </c>
    </row>
    <row r="1050" spans="1:10" x14ac:dyDescent="0.25">
      <c r="A1050">
        <v>11279</v>
      </c>
      <c r="B1050" t="s">
        <v>12</v>
      </c>
      <c r="C1050" t="s">
        <v>13</v>
      </c>
      <c r="D1050" t="s">
        <v>856</v>
      </c>
      <c r="E1050" s="8">
        <v>40843</v>
      </c>
      <c r="F1050" s="9">
        <v>0.04</v>
      </c>
      <c r="G1050" s="10">
        <v>-1.1000000000000001</v>
      </c>
      <c r="H1050" t="s">
        <v>17</v>
      </c>
      <c r="I1050" s="11">
        <v>-4000</v>
      </c>
      <c r="J1050" s="12">
        <v>100000</v>
      </c>
    </row>
    <row r="1051" spans="1:10" x14ac:dyDescent="0.25">
      <c r="A1051">
        <v>11277</v>
      </c>
      <c r="B1051" t="s">
        <v>12</v>
      </c>
      <c r="C1051" t="s">
        <v>13</v>
      </c>
      <c r="D1051" t="s">
        <v>857</v>
      </c>
      <c r="E1051" s="8">
        <v>40842</v>
      </c>
      <c r="F1051" s="9">
        <v>4.4000000000000004E-2</v>
      </c>
      <c r="G1051" s="10">
        <v>-1.1000000000000001</v>
      </c>
      <c r="H1051" t="s">
        <v>17</v>
      </c>
      <c r="I1051" s="11">
        <v>-4400</v>
      </c>
      <c r="J1051" s="12">
        <v>100000</v>
      </c>
    </row>
    <row r="1052" spans="1:10" x14ac:dyDescent="0.25">
      <c r="A1052">
        <v>11273</v>
      </c>
      <c r="B1052" t="s">
        <v>12</v>
      </c>
      <c r="C1052" t="s">
        <v>13</v>
      </c>
      <c r="D1052" t="s">
        <v>858</v>
      </c>
      <c r="E1052" s="8">
        <v>40841</v>
      </c>
      <c r="F1052" s="9">
        <v>4.4999999999999998E-2</v>
      </c>
      <c r="G1052" s="10">
        <v>-1.2</v>
      </c>
      <c r="H1052" t="s">
        <v>15</v>
      </c>
      <c r="I1052" s="11">
        <v>3750</v>
      </c>
      <c r="J1052" s="12">
        <v>100000</v>
      </c>
    </row>
    <row r="1053" spans="1:10" x14ac:dyDescent="0.25">
      <c r="A1053">
        <v>11246</v>
      </c>
      <c r="B1053" t="s">
        <v>12</v>
      </c>
      <c r="C1053" t="s">
        <v>13</v>
      </c>
      <c r="D1053" t="s">
        <v>859</v>
      </c>
      <c r="E1053" s="8">
        <v>40838</v>
      </c>
      <c r="F1053" s="9">
        <v>5.5E-2</v>
      </c>
      <c r="G1053" s="10">
        <v>-1.1000000000000001</v>
      </c>
      <c r="H1053" t="s">
        <v>17</v>
      </c>
      <c r="I1053" s="11">
        <v>-5500</v>
      </c>
      <c r="J1053" s="12">
        <v>100000</v>
      </c>
    </row>
    <row r="1054" spans="1:10" x14ac:dyDescent="0.25">
      <c r="A1054">
        <v>11247</v>
      </c>
      <c r="B1054" t="s">
        <v>12</v>
      </c>
      <c r="C1054" t="s">
        <v>13</v>
      </c>
      <c r="D1054" t="s">
        <v>860</v>
      </c>
      <c r="E1054" s="8">
        <v>40838</v>
      </c>
      <c r="F1054" s="9">
        <v>3.5000000000000003E-2</v>
      </c>
      <c r="G1054" s="10">
        <v>-1.1000000000000001</v>
      </c>
      <c r="H1054" t="s">
        <v>17</v>
      </c>
      <c r="I1054" s="11">
        <v>-3500.0000000000005</v>
      </c>
      <c r="J1054" s="12">
        <v>100000</v>
      </c>
    </row>
    <row r="1055" spans="1:10" x14ac:dyDescent="0.25">
      <c r="A1055">
        <v>11248</v>
      </c>
      <c r="B1055" t="s">
        <v>12</v>
      </c>
      <c r="C1055" t="s">
        <v>13</v>
      </c>
      <c r="D1055" t="s">
        <v>861</v>
      </c>
      <c r="E1055" s="8">
        <v>40838</v>
      </c>
      <c r="F1055" s="9">
        <v>1.1000000000000001E-2</v>
      </c>
      <c r="G1055" s="10">
        <v>-1.1000000000000001</v>
      </c>
      <c r="H1055" t="s">
        <v>17</v>
      </c>
      <c r="I1055" s="11">
        <v>-1100</v>
      </c>
      <c r="J1055" s="12">
        <v>100000</v>
      </c>
    </row>
    <row r="1056" spans="1:10" x14ac:dyDescent="0.25">
      <c r="A1056">
        <v>11249</v>
      </c>
      <c r="B1056" t="s">
        <v>12</v>
      </c>
      <c r="C1056" t="s">
        <v>13</v>
      </c>
      <c r="D1056" t="s">
        <v>862</v>
      </c>
      <c r="E1056" s="8">
        <v>40838</v>
      </c>
      <c r="F1056" s="9">
        <v>0.04</v>
      </c>
      <c r="G1056" s="10">
        <v>-1.2</v>
      </c>
      <c r="H1056" t="s">
        <v>15</v>
      </c>
      <c r="I1056" s="11">
        <v>3333.3333333333335</v>
      </c>
      <c r="J1056" s="12">
        <v>100000</v>
      </c>
    </row>
    <row r="1057" spans="1:10" x14ac:dyDescent="0.25">
      <c r="A1057">
        <v>11250</v>
      </c>
      <c r="B1057" t="s">
        <v>12</v>
      </c>
      <c r="C1057" t="s">
        <v>41</v>
      </c>
      <c r="D1057" t="s">
        <v>863</v>
      </c>
      <c r="E1057" s="8">
        <v>40838</v>
      </c>
      <c r="F1057" s="9">
        <v>0.02</v>
      </c>
      <c r="G1057" s="10">
        <v>2.0499999999999998</v>
      </c>
      <c r="H1057" t="s">
        <v>15</v>
      </c>
      <c r="I1057" s="11">
        <v>4100</v>
      </c>
      <c r="J1057" s="12">
        <v>100000</v>
      </c>
    </row>
    <row r="1058" spans="1:10" x14ac:dyDescent="0.25">
      <c r="A1058">
        <v>11251</v>
      </c>
      <c r="B1058" t="s">
        <v>12</v>
      </c>
      <c r="C1058" t="s">
        <v>13</v>
      </c>
      <c r="D1058" t="s">
        <v>864</v>
      </c>
      <c r="E1058" s="8">
        <v>40838</v>
      </c>
      <c r="F1058" s="9">
        <v>3.3000000000000002E-2</v>
      </c>
      <c r="G1058" s="10">
        <v>-1.1000000000000001</v>
      </c>
      <c r="H1058" t="s">
        <v>15</v>
      </c>
      <c r="I1058" s="11">
        <v>2999.9999999999995</v>
      </c>
      <c r="J1058" s="12">
        <v>100000</v>
      </c>
    </row>
    <row r="1059" spans="1:10" x14ac:dyDescent="0.25">
      <c r="A1059">
        <v>11252</v>
      </c>
      <c r="B1059" t="s">
        <v>12</v>
      </c>
      <c r="C1059" t="s">
        <v>13</v>
      </c>
      <c r="D1059" t="s">
        <v>865</v>
      </c>
      <c r="E1059" s="8">
        <v>40838</v>
      </c>
      <c r="F1059" s="9">
        <v>0.04</v>
      </c>
      <c r="G1059" s="10">
        <v>-1.1000000000000001</v>
      </c>
      <c r="H1059" t="s">
        <v>15</v>
      </c>
      <c r="I1059" s="11">
        <v>3636.363636363636</v>
      </c>
      <c r="J1059" s="12">
        <v>100000</v>
      </c>
    </row>
    <row r="1060" spans="1:10" x14ac:dyDescent="0.25">
      <c r="A1060">
        <v>11253</v>
      </c>
      <c r="B1060" t="s">
        <v>12</v>
      </c>
      <c r="C1060" t="s">
        <v>41</v>
      </c>
      <c r="D1060" t="s">
        <v>866</v>
      </c>
      <c r="E1060" s="8">
        <v>40838</v>
      </c>
      <c r="F1060" s="9">
        <v>0.01</v>
      </c>
      <c r="G1060" s="10">
        <v>3.8</v>
      </c>
      <c r="H1060" t="s">
        <v>15</v>
      </c>
      <c r="I1060" s="11">
        <v>3800</v>
      </c>
      <c r="J1060" s="12">
        <v>100000</v>
      </c>
    </row>
    <row r="1061" spans="1:10" x14ac:dyDescent="0.25">
      <c r="A1061">
        <v>11254</v>
      </c>
      <c r="B1061" t="s">
        <v>12</v>
      </c>
      <c r="C1061" t="s">
        <v>13</v>
      </c>
      <c r="D1061" t="s">
        <v>867</v>
      </c>
      <c r="E1061" s="8">
        <v>40838</v>
      </c>
      <c r="F1061" s="9">
        <v>3.3000000000000002E-2</v>
      </c>
      <c r="G1061" s="10">
        <v>-1.1000000000000001</v>
      </c>
      <c r="H1061" t="s">
        <v>15</v>
      </c>
      <c r="I1061" s="11">
        <v>2999.9999999999995</v>
      </c>
      <c r="J1061" s="12">
        <v>100000</v>
      </c>
    </row>
    <row r="1062" spans="1:10" x14ac:dyDescent="0.25">
      <c r="A1062">
        <v>11238</v>
      </c>
      <c r="B1062" t="s">
        <v>12</v>
      </c>
      <c r="C1062" t="s">
        <v>13</v>
      </c>
      <c r="D1062" t="s">
        <v>868</v>
      </c>
      <c r="E1062" s="8">
        <v>40837</v>
      </c>
      <c r="F1062" s="9">
        <v>0</v>
      </c>
      <c r="G1062" s="10">
        <v>-1.1000000000000001</v>
      </c>
      <c r="H1062" t="s">
        <v>20</v>
      </c>
      <c r="I1062" s="11">
        <v>0</v>
      </c>
      <c r="J1062" s="12">
        <v>100000</v>
      </c>
    </row>
    <row r="1063" spans="1:10" x14ac:dyDescent="0.25">
      <c r="A1063">
        <v>11239</v>
      </c>
      <c r="B1063" t="s">
        <v>12</v>
      </c>
      <c r="C1063" t="s">
        <v>26</v>
      </c>
      <c r="D1063" t="s">
        <v>869</v>
      </c>
      <c r="E1063" s="8">
        <v>40837</v>
      </c>
      <c r="F1063" s="9">
        <v>2.2000000000000002E-2</v>
      </c>
      <c r="G1063" s="10">
        <v>-1.1000000000000001</v>
      </c>
      <c r="H1063" t="s">
        <v>15</v>
      </c>
      <c r="I1063" s="11">
        <v>1999.9999999999998</v>
      </c>
      <c r="J1063" s="12">
        <v>100000</v>
      </c>
    </row>
    <row r="1064" spans="1:10" x14ac:dyDescent="0.25">
      <c r="A1064">
        <v>11237</v>
      </c>
      <c r="B1064" t="s">
        <v>12</v>
      </c>
      <c r="C1064" t="s">
        <v>13</v>
      </c>
      <c r="D1064" t="s">
        <v>870</v>
      </c>
      <c r="E1064" s="8">
        <v>40836</v>
      </c>
      <c r="F1064" s="9">
        <v>4.4000000000000004E-2</v>
      </c>
      <c r="G1064" s="10">
        <v>-1.1000000000000001</v>
      </c>
      <c r="H1064" t="s">
        <v>15</v>
      </c>
      <c r="I1064" s="11">
        <v>3999.9999999999995</v>
      </c>
      <c r="J1064" s="12">
        <v>100000</v>
      </c>
    </row>
    <row r="1065" spans="1:10" x14ac:dyDescent="0.25">
      <c r="A1065">
        <v>11232</v>
      </c>
      <c r="B1065" t="s">
        <v>12</v>
      </c>
      <c r="C1065" t="s">
        <v>13</v>
      </c>
      <c r="D1065" t="s">
        <v>871</v>
      </c>
      <c r="E1065" s="8">
        <v>40834</v>
      </c>
      <c r="F1065" s="9">
        <v>4.4000000000000004E-2</v>
      </c>
      <c r="G1065" s="10">
        <v>-1.08</v>
      </c>
      <c r="H1065" t="s">
        <v>15</v>
      </c>
      <c r="I1065" s="11">
        <v>4074.0740740740739</v>
      </c>
      <c r="J1065" s="12">
        <v>100000</v>
      </c>
    </row>
    <row r="1066" spans="1:10" x14ac:dyDescent="0.25">
      <c r="A1066">
        <v>11204</v>
      </c>
      <c r="B1066" t="s">
        <v>12</v>
      </c>
      <c r="C1066" t="s">
        <v>13</v>
      </c>
      <c r="D1066" t="s">
        <v>872</v>
      </c>
      <c r="E1066" s="8">
        <v>40831</v>
      </c>
      <c r="F1066" s="9">
        <v>5.5E-2</v>
      </c>
      <c r="G1066" s="10">
        <v>-1.1000000000000001</v>
      </c>
      <c r="H1066" t="s">
        <v>15</v>
      </c>
      <c r="I1066" s="11">
        <v>5000</v>
      </c>
      <c r="J1066" s="12">
        <v>100000</v>
      </c>
    </row>
    <row r="1067" spans="1:10" x14ac:dyDescent="0.25">
      <c r="A1067">
        <v>11205</v>
      </c>
      <c r="B1067" t="s">
        <v>12</v>
      </c>
      <c r="C1067" t="s">
        <v>13</v>
      </c>
      <c r="D1067" t="s">
        <v>873</v>
      </c>
      <c r="E1067" s="8">
        <v>40831</v>
      </c>
      <c r="F1067" s="9">
        <v>3.5000000000000003E-2</v>
      </c>
      <c r="G1067" s="10">
        <v>-1.1000000000000001</v>
      </c>
      <c r="H1067" t="s">
        <v>17</v>
      </c>
      <c r="I1067" s="11">
        <v>-3500.0000000000005</v>
      </c>
      <c r="J1067" s="12">
        <v>100000</v>
      </c>
    </row>
    <row r="1068" spans="1:10" x14ac:dyDescent="0.25">
      <c r="A1068">
        <v>11206</v>
      </c>
      <c r="B1068" t="s">
        <v>12</v>
      </c>
      <c r="C1068" t="s">
        <v>13</v>
      </c>
      <c r="D1068" t="s">
        <v>338</v>
      </c>
      <c r="E1068" s="8">
        <v>40831</v>
      </c>
      <c r="F1068" s="9">
        <v>1.1000000000000001E-2</v>
      </c>
      <c r="G1068" s="10">
        <v>-1.1000000000000001</v>
      </c>
      <c r="H1068" t="s">
        <v>17</v>
      </c>
      <c r="I1068" s="11">
        <v>-1100</v>
      </c>
      <c r="J1068" s="12">
        <v>100000</v>
      </c>
    </row>
    <row r="1069" spans="1:10" x14ac:dyDescent="0.25">
      <c r="A1069">
        <v>11207</v>
      </c>
      <c r="B1069" t="s">
        <v>12</v>
      </c>
      <c r="C1069" t="s">
        <v>13</v>
      </c>
      <c r="D1069" t="s">
        <v>874</v>
      </c>
      <c r="E1069" s="8">
        <v>40831</v>
      </c>
      <c r="F1069" s="9">
        <v>0.04</v>
      </c>
      <c r="G1069" s="10">
        <v>-1.2</v>
      </c>
      <c r="H1069" t="s">
        <v>17</v>
      </c>
      <c r="I1069" s="11">
        <v>-4000</v>
      </c>
      <c r="J1069" s="12">
        <v>100000</v>
      </c>
    </row>
    <row r="1070" spans="1:10" x14ac:dyDescent="0.25">
      <c r="A1070">
        <v>11208</v>
      </c>
      <c r="B1070" t="s">
        <v>12</v>
      </c>
      <c r="C1070" t="s">
        <v>13</v>
      </c>
      <c r="D1070" t="s">
        <v>875</v>
      </c>
      <c r="E1070" s="8">
        <v>40831</v>
      </c>
      <c r="F1070" s="9">
        <v>0.05</v>
      </c>
      <c r="G1070" s="10">
        <v>-1.1000000000000001</v>
      </c>
      <c r="H1070" t="s">
        <v>17</v>
      </c>
      <c r="I1070" s="11">
        <v>-5000</v>
      </c>
      <c r="J1070" s="12">
        <v>100000</v>
      </c>
    </row>
    <row r="1071" spans="1:10" x14ac:dyDescent="0.25">
      <c r="A1071">
        <v>11209</v>
      </c>
      <c r="B1071" t="s">
        <v>12</v>
      </c>
      <c r="C1071" t="s">
        <v>13</v>
      </c>
      <c r="D1071" t="s">
        <v>876</v>
      </c>
      <c r="E1071" s="8">
        <v>40831</v>
      </c>
      <c r="F1071" s="9">
        <v>4.4000000000000004E-2</v>
      </c>
      <c r="G1071" s="10">
        <v>-1.1000000000000001</v>
      </c>
      <c r="H1071" t="s">
        <v>17</v>
      </c>
      <c r="I1071" s="11">
        <v>-4400</v>
      </c>
      <c r="J1071" s="12">
        <v>100000</v>
      </c>
    </row>
    <row r="1072" spans="1:10" x14ac:dyDescent="0.25">
      <c r="A1072">
        <v>11210</v>
      </c>
      <c r="B1072" t="s">
        <v>12</v>
      </c>
      <c r="C1072" t="s">
        <v>41</v>
      </c>
      <c r="D1072" t="s">
        <v>877</v>
      </c>
      <c r="E1072" s="8">
        <v>40831</v>
      </c>
      <c r="F1072" s="9">
        <v>0.01</v>
      </c>
      <c r="G1072" s="10">
        <v>2.12</v>
      </c>
      <c r="H1072" t="s">
        <v>17</v>
      </c>
      <c r="I1072" s="12">
        <v>-1000</v>
      </c>
      <c r="J1072" s="12">
        <v>100000</v>
      </c>
    </row>
    <row r="1073" spans="1:10" x14ac:dyDescent="0.25">
      <c r="A1073">
        <v>11203</v>
      </c>
      <c r="B1073" t="s">
        <v>12</v>
      </c>
      <c r="C1073" t="s">
        <v>13</v>
      </c>
      <c r="D1073" t="s">
        <v>878</v>
      </c>
      <c r="E1073" s="8">
        <v>40830</v>
      </c>
      <c r="F1073" s="9">
        <v>4.4000000000000004E-2</v>
      </c>
      <c r="G1073" s="10">
        <v>-1.1000000000000001</v>
      </c>
      <c r="H1073" t="s">
        <v>17</v>
      </c>
      <c r="I1073" s="11">
        <v>-4400</v>
      </c>
      <c r="J1073" s="12">
        <v>100000</v>
      </c>
    </row>
    <row r="1074" spans="1:10" x14ac:dyDescent="0.25">
      <c r="A1074">
        <v>11195</v>
      </c>
      <c r="B1074" t="s">
        <v>12</v>
      </c>
      <c r="C1074" t="s">
        <v>13</v>
      </c>
      <c r="D1074" t="s">
        <v>879</v>
      </c>
      <c r="E1074" s="8">
        <v>40829</v>
      </c>
      <c r="F1074" s="9">
        <v>4.4999999999999998E-2</v>
      </c>
      <c r="G1074" s="10">
        <v>-1.1499999999999999</v>
      </c>
      <c r="H1074" t="s">
        <v>15</v>
      </c>
      <c r="I1074" s="11">
        <v>3913.04347826087</v>
      </c>
      <c r="J1074" s="12">
        <v>100000</v>
      </c>
    </row>
    <row r="1075" spans="1:10" x14ac:dyDescent="0.25">
      <c r="A1075">
        <v>11196</v>
      </c>
      <c r="B1075" t="s">
        <v>12</v>
      </c>
      <c r="C1075" t="s">
        <v>41</v>
      </c>
      <c r="D1075" t="s">
        <v>880</v>
      </c>
      <c r="E1075" s="8">
        <v>40829</v>
      </c>
      <c r="F1075" s="9">
        <v>0.01</v>
      </c>
      <c r="G1075" s="10">
        <v>2.5</v>
      </c>
      <c r="H1075" t="s">
        <v>15</v>
      </c>
      <c r="I1075" s="11">
        <v>2500</v>
      </c>
      <c r="J1075" s="12">
        <v>100000</v>
      </c>
    </row>
    <row r="1076" spans="1:10" x14ac:dyDescent="0.25">
      <c r="A1076">
        <v>11150</v>
      </c>
      <c r="B1076" t="s">
        <v>12</v>
      </c>
      <c r="C1076" t="s">
        <v>13</v>
      </c>
      <c r="D1076" t="s">
        <v>881</v>
      </c>
      <c r="E1076" s="8">
        <v>40824</v>
      </c>
      <c r="F1076" s="9">
        <v>4.4999999999999998E-2</v>
      </c>
      <c r="G1076" s="10">
        <v>-1.2</v>
      </c>
      <c r="H1076" t="s">
        <v>15</v>
      </c>
      <c r="I1076" s="11">
        <v>3750</v>
      </c>
      <c r="J1076" s="12">
        <v>100000</v>
      </c>
    </row>
    <row r="1077" spans="1:10" x14ac:dyDescent="0.25">
      <c r="A1077">
        <v>11151</v>
      </c>
      <c r="B1077" t="s">
        <v>12</v>
      </c>
      <c r="C1077" t="s">
        <v>41</v>
      </c>
      <c r="D1077" t="s">
        <v>882</v>
      </c>
      <c r="E1077" s="8">
        <v>40824</v>
      </c>
      <c r="F1077" s="9">
        <v>0.01</v>
      </c>
      <c r="G1077" s="10">
        <v>2.4</v>
      </c>
      <c r="H1077" t="s">
        <v>15</v>
      </c>
      <c r="I1077" s="11">
        <v>2400</v>
      </c>
      <c r="J1077" s="12">
        <v>100000</v>
      </c>
    </row>
    <row r="1078" spans="1:10" x14ac:dyDescent="0.25">
      <c r="A1078">
        <v>11152</v>
      </c>
      <c r="B1078" t="s">
        <v>12</v>
      </c>
      <c r="C1078" t="s">
        <v>13</v>
      </c>
      <c r="D1078" t="s">
        <v>883</v>
      </c>
      <c r="E1078" s="8">
        <v>40824</v>
      </c>
      <c r="F1078" s="9">
        <v>2.2000000000000002E-2</v>
      </c>
      <c r="G1078" s="10">
        <v>-1.1000000000000001</v>
      </c>
      <c r="H1078" t="s">
        <v>15</v>
      </c>
      <c r="I1078" s="11">
        <v>1999.9999999999998</v>
      </c>
      <c r="J1078" s="12">
        <v>100000</v>
      </c>
    </row>
    <row r="1079" spans="1:10" x14ac:dyDescent="0.25">
      <c r="A1079">
        <v>11153</v>
      </c>
      <c r="B1079" t="s">
        <v>12</v>
      </c>
      <c r="C1079" t="s">
        <v>13</v>
      </c>
      <c r="D1079" t="s">
        <v>884</v>
      </c>
      <c r="E1079" s="8">
        <v>40824</v>
      </c>
      <c r="F1079" s="9">
        <v>3.3000000000000002E-2</v>
      </c>
      <c r="G1079" s="10">
        <v>-1.1000000000000001</v>
      </c>
      <c r="H1079" t="s">
        <v>17</v>
      </c>
      <c r="I1079" s="11">
        <v>-3300</v>
      </c>
      <c r="J1079" s="12">
        <v>100000</v>
      </c>
    </row>
    <row r="1080" spans="1:10" x14ac:dyDescent="0.25">
      <c r="A1080">
        <v>11159</v>
      </c>
      <c r="B1080" t="s">
        <v>12</v>
      </c>
      <c r="C1080" t="s">
        <v>13</v>
      </c>
      <c r="D1080" t="s">
        <v>885</v>
      </c>
      <c r="E1080" s="8">
        <v>40824</v>
      </c>
      <c r="F1080" s="9">
        <v>0.05</v>
      </c>
      <c r="G1080" s="10">
        <v>-1.1000000000000001</v>
      </c>
      <c r="H1080" t="s">
        <v>15</v>
      </c>
      <c r="I1080" s="11">
        <v>4545.454545454545</v>
      </c>
      <c r="J1080" s="12">
        <v>100000</v>
      </c>
    </row>
    <row r="1081" spans="1:10" x14ac:dyDescent="0.25">
      <c r="A1081">
        <v>11160</v>
      </c>
      <c r="B1081" t="s">
        <v>12</v>
      </c>
      <c r="C1081" t="s">
        <v>13</v>
      </c>
      <c r="D1081" t="s">
        <v>886</v>
      </c>
      <c r="E1081" s="8">
        <v>40824</v>
      </c>
      <c r="F1081" s="9">
        <v>1.4999999999999999E-2</v>
      </c>
      <c r="G1081" s="10">
        <v>-1.2</v>
      </c>
      <c r="H1081" t="s">
        <v>15</v>
      </c>
      <c r="I1081" s="11">
        <v>1250</v>
      </c>
      <c r="J1081" s="12">
        <v>100000</v>
      </c>
    </row>
    <row r="1082" spans="1:10" x14ac:dyDescent="0.25">
      <c r="A1082">
        <v>11161</v>
      </c>
      <c r="B1082" t="s">
        <v>12</v>
      </c>
      <c r="C1082" t="s">
        <v>13</v>
      </c>
      <c r="D1082" t="s">
        <v>887</v>
      </c>
      <c r="E1082" s="8">
        <v>40824</v>
      </c>
      <c r="F1082" s="9">
        <v>5.5E-2</v>
      </c>
      <c r="G1082" s="10">
        <v>-1.1000000000000001</v>
      </c>
      <c r="H1082" t="s">
        <v>15</v>
      </c>
      <c r="I1082" s="11">
        <v>5000</v>
      </c>
      <c r="J1082" s="12">
        <v>100000</v>
      </c>
    </row>
    <row r="1083" spans="1:10" x14ac:dyDescent="0.25">
      <c r="A1083">
        <v>11162</v>
      </c>
      <c r="B1083" t="s">
        <v>12</v>
      </c>
      <c r="C1083" t="s">
        <v>41</v>
      </c>
      <c r="D1083" t="s">
        <v>888</v>
      </c>
      <c r="E1083" s="8">
        <v>40824</v>
      </c>
      <c r="F1083" s="9">
        <v>1.4999999999999999E-2</v>
      </c>
      <c r="G1083" s="10">
        <v>4</v>
      </c>
      <c r="H1083" t="s">
        <v>17</v>
      </c>
      <c r="I1083" s="12">
        <v>-1500</v>
      </c>
      <c r="J1083" s="12">
        <v>100000</v>
      </c>
    </row>
    <row r="1084" spans="1:10" x14ac:dyDescent="0.25">
      <c r="A1084">
        <v>11172</v>
      </c>
      <c r="B1084" t="s">
        <v>12</v>
      </c>
      <c r="C1084" t="s">
        <v>13</v>
      </c>
      <c r="D1084" t="s">
        <v>889</v>
      </c>
      <c r="E1084" s="8">
        <v>40824</v>
      </c>
      <c r="F1084" s="9">
        <v>4.4999999999999998E-2</v>
      </c>
      <c r="G1084" s="10">
        <v>-1.1000000000000001</v>
      </c>
      <c r="H1084" t="s">
        <v>17</v>
      </c>
      <c r="I1084" s="11">
        <v>-4500</v>
      </c>
      <c r="J1084" s="12">
        <v>100000</v>
      </c>
    </row>
    <row r="1085" spans="1:10" x14ac:dyDescent="0.25">
      <c r="A1085">
        <v>11147</v>
      </c>
      <c r="B1085" t="s">
        <v>12</v>
      </c>
      <c r="C1085" t="s">
        <v>13</v>
      </c>
      <c r="D1085" t="s">
        <v>890</v>
      </c>
      <c r="E1085" s="8">
        <v>40823</v>
      </c>
      <c r="F1085" s="9">
        <v>0.04</v>
      </c>
      <c r="G1085" s="10">
        <v>-1.1000000000000001</v>
      </c>
      <c r="H1085" t="s">
        <v>17</v>
      </c>
      <c r="I1085" s="11">
        <v>-4000</v>
      </c>
      <c r="J1085" s="12">
        <v>100000</v>
      </c>
    </row>
    <row r="1086" spans="1:10" x14ac:dyDescent="0.25">
      <c r="A1086">
        <v>11141</v>
      </c>
      <c r="B1086" t="s">
        <v>12</v>
      </c>
      <c r="C1086" t="s">
        <v>13</v>
      </c>
      <c r="D1086" t="s">
        <v>891</v>
      </c>
      <c r="E1086" s="8">
        <v>40822</v>
      </c>
      <c r="F1086" s="9">
        <v>4.4000000000000004E-2</v>
      </c>
      <c r="G1086" s="10">
        <v>-1.1000000000000001</v>
      </c>
      <c r="H1086" t="s">
        <v>15</v>
      </c>
      <c r="I1086" s="11">
        <v>3999.9999999999995</v>
      </c>
      <c r="J1086" s="12">
        <v>100000</v>
      </c>
    </row>
    <row r="1087" spans="1:10" x14ac:dyDescent="0.25">
      <c r="A1087">
        <v>11099</v>
      </c>
      <c r="B1087" t="s">
        <v>12</v>
      </c>
      <c r="C1087" t="s">
        <v>41</v>
      </c>
      <c r="D1087" t="s">
        <v>892</v>
      </c>
      <c r="E1087" s="8">
        <v>40817</v>
      </c>
      <c r="F1087" s="9">
        <v>0.01</v>
      </c>
      <c r="G1087" s="10">
        <v>1.5</v>
      </c>
      <c r="H1087" t="s">
        <v>15</v>
      </c>
      <c r="I1087" s="11">
        <v>1500</v>
      </c>
      <c r="J1087" s="12">
        <v>100000</v>
      </c>
    </row>
    <row r="1088" spans="1:10" x14ac:dyDescent="0.25">
      <c r="A1088">
        <v>11100</v>
      </c>
      <c r="B1088" t="s">
        <v>12</v>
      </c>
      <c r="C1088" t="s">
        <v>13</v>
      </c>
      <c r="D1088" t="s">
        <v>893</v>
      </c>
      <c r="E1088" s="8">
        <v>40817</v>
      </c>
      <c r="F1088" s="9">
        <v>0.04</v>
      </c>
      <c r="G1088" s="10">
        <v>-1.1000000000000001</v>
      </c>
      <c r="H1088" t="s">
        <v>17</v>
      </c>
      <c r="I1088" s="11">
        <v>-4000</v>
      </c>
      <c r="J1088" s="12">
        <v>100000</v>
      </c>
    </row>
    <row r="1089" spans="1:10" x14ac:dyDescent="0.25">
      <c r="A1089">
        <v>11101</v>
      </c>
      <c r="B1089" t="s">
        <v>12</v>
      </c>
      <c r="C1089" t="s">
        <v>13</v>
      </c>
      <c r="D1089" t="s">
        <v>894</v>
      </c>
      <c r="E1089" s="8">
        <v>40817</v>
      </c>
      <c r="F1089" s="9">
        <v>5.5E-2</v>
      </c>
      <c r="G1089" s="10">
        <v>-1.1000000000000001</v>
      </c>
      <c r="H1089" t="s">
        <v>17</v>
      </c>
      <c r="I1089" s="11">
        <v>-5500</v>
      </c>
      <c r="J1089" s="12">
        <v>100000</v>
      </c>
    </row>
    <row r="1090" spans="1:10" x14ac:dyDescent="0.25">
      <c r="A1090">
        <v>11102</v>
      </c>
      <c r="B1090" t="s">
        <v>12</v>
      </c>
      <c r="C1090" t="s">
        <v>41</v>
      </c>
      <c r="D1090" t="s">
        <v>895</v>
      </c>
      <c r="E1090" s="8">
        <v>40817</v>
      </c>
      <c r="F1090" s="9">
        <v>0.01</v>
      </c>
      <c r="G1090" s="10">
        <v>3.15</v>
      </c>
      <c r="H1090" t="s">
        <v>17</v>
      </c>
      <c r="I1090" s="12">
        <v>-1000</v>
      </c>
      <c r="J1090" s="12">
        <v>100000</v>
      </c>
    </row>
    <row r="1091" spans="1:10" x14ac:dyDescent="0.25">
      <c r="A1091">
        <v>11103</v>
      </c>
      <c r="B1091" t="s">
        <v>12</v>
      </c>
      <c r="C1091" t="s">
        <v>13</v>
      </c>
      <c r="D1091" t="s">
        <v>762</v>
      </c>
      <c r="E1091" s="8">
        <v>40817</v>
      </c>
      <c r="F1091" s="9">
        <v>4.4999999999999998E-2</v>
      </c>
      <c r="G1091" s="10">
        <v>-1.1000000000000001</v>
      </c>
      <c r="H1091" t="s">
        <v>15</v>
      </c>
      <c r="I1091" s="11">
        <v>4090.9090909090905</v>
      </c>
      <c r="J1091" s="12">
        <v>100000</v>
      </c>
    </row>
    <row r="1092" spans="1:10" x14ac:dyDescent="0.25">
      <c r="A1092">
        <v>11104</v>
      </c>
      <c r="B1092" t="s">
        <v>12</v>
      </c>
      <c r="C1092" t="s">
        <v>13</v>
      </c>
      <c r="D1092" t="s">
        <v>896</v>
      </c>
      <c r="E1092" s="8">
        <v>40817</v>
      </c>
      <c r="F1092" s="9">
        <v>1.1000000000000001E-2</v>
      </c>
      <c r="G1092" s="10">
        <v>-1.1000000000000001</v>
      </c>
      <c r="H1092" t="s">
        <v>17</v>
      </c>
      <c r="I1092" s="11">
        <v>-1100</v>
      </c>
      <c r="J1092" s="12">
        <v>100000</v>
      </c>
    </row>
    <row r="1093" spans="1:10" x14ac:dyDescent="0.25">
      <c r="A1093">
        <v>11105</v>
      </c>
      <c r="B1093" t="s">
        <v>12</v>
      </c>
      <c r="C1093" t="s">
        <v>13</v>
      </c>
      <c r="D1093" t="s">
        <v>897</v>
      </c>
      <c r="E1093" s="8">
        <v>40817</v>
      </c>
      <c r="F1093" s="9">
        <v>0.03</v>
      </c>
      <c r="G1093" s="10">
        <v>-1.1000000000000001</v>
      </c>
      <c r="H1093" t="s">
        <v>15</v>
      </c>
      <c r="I1093" s="11">
        <v>2727.272727272727</v>
      </c>
      <c r="J1093" s="12">
        <v>100000</v>
      </c>
    </row>
    <row r="1094" spans="1:10" x14ac:dyDescent="0.25">
      <c r="A1094">
        <v>11106</v>
      </c>
      <c r="B1094" t="s">
        <v>12</v>
      </c>
      <c r="C1094" t="s">
        <v>13</v>
      </c>
      <c r="D1094" t="s">
        <v>898</v>
      </c>
      <c r="E1094" s="8">
        <v>40817</v>
      </c>
      <c r="F1094" s="9">
        <v>0.04</v>
      </c>
      <c r="G1094" s="10">
        <v>-1.1000000000000001</v>
      </c>
      <c r="H1094" t="s">
        <v>15</v>
      </c>
      <c r="I1094" s="11">
        <v>3636.363636363636</v>
      </c>
      <c r="J1094" s="12">
        <v>100000</v>
      </c>
    </row>
    <row r="1095" spans="1:10" x14ac:dyDescent="0.25">
      <c r="A1095">
        <v>11089</v>
      </c>
      <c r="B1095" t="s">
        <v>12</v>
      </c>
      <c r="C1095" t="s">
        <v>13</v>
      </c>
      <c r="D1095" t="s">
        <v>899</v>
      </c>
      <c r="E1095" s="8">
        <v>40816</v>
      </c>
      <c r="F1095" s="9">
        <v>4.4999999999999998E-2</v>
      </c>
      <c r="G1095" s="10">
        <v>-1.1499999999999999</v>
      </c>
      <c r="H1095" t="s">
        <v>15</v>
      </c>
      <c r="I1095" s="11">
        <v>3913.04347826087</v>
      </c>
      <c r="J1095" s="12">
        <v>100000</v>
      </c>
    </row>
    <row r="1096" spans="1:10" x14ac:dyDescent="0.25">
      <c r="A1096">
        <v>11077</v>
      </c>
      <c r="B1096" t="s">
        <v>12</v>
      </c>
      <c r="C1096" t="s">
        <v>29</v>
      </c>
      <c r="D1096" t="s">
        <v>900</v>
      </c>
      <c r="E1096" s="8">
        <v>40815</v>
      </c>
      <c r="F1096" s="9">
        <v>4.4999999999999998E-2</v>
      </c>
      <c r="G1096" s="10">
        <v>-1.1000000000000001</v>
      </c>
      <c r="H1096" t="s">
        <v>17</v>
      </c>
      <c r="I1096" s="11">
        <v>-4500</v>
      </c>
      <c r="J1096" s="12">
        <v>100000</v>
      </c>
    </row>
    <row r="1097" spans="1:10" x14ac:dyDescent="0.25">
      <c r="A1097">
        <v>11078</v>
      </c>
      <c r="B1097" t="s">
        <v>12</v>
      </c>
      <c r="C1097" t="s">
        <v>26</v>
      </c>
      <c r="D1097" t="s">
        <v>901</v>
      </c>
      <c r="E1097" s="8">
        <v>40815</v>
      </c>
      <c r="F1097" s="9">
        <v>2.2000000000000002E-2</v>
      </c>
      <c r="G1097" s="10">
        <v>-1.1000000000000001</v>
      </c>
      <c r="H1097" t="s">
        <v>17</v>
      </c>
      <c r="I1097" s="11">
        <v>-2200</v>
      </c>
      <c r="J1097" s="12">
        <v>100000</v>
      </c>
    </row>
    <row r="1098" spans="1:10" x14ac:dyDescent="0.25">
      <c r="A1098">
        <v>11038</v>
      </c>
      <c r="B1098" t="s">
        <v>12</v>
      </c>
      <c r="C1098" t="s">
        <v>13</v>
      </c>
      <c r="D1098" t="s">
        <v>902</v>
      </c>
      <c r="E1098" s="8">
        <v>40810</v>
      </c>
      <c r="F1098" s="9">
        <v>0.04</v>
      </c>
      <c r="G1098" s="10">
        <v>-1.1000000000000001</v>
      </c>
      <c r="H1098" t="s">
        <v>15</v>
      </c>
      <c r="I1098" s="11">
        <v>3636.363636363636</v>
      </c>
      <c r="J1098" s="12">
        <v>100000</v>
      </c>
    </row>
    <row r="1099" spans="1:10" x14ac:dyDescent="0.25">
      <c r="A1099">
        <v>11040</v>
      </c>
      <c r="B1099" t="s">
        <v>12</v>
      </c>
      <c r="C1099" t="s">
        <v>13</v>
      </c>
      <c r="D1099" t="s">
        <v>903</v>
      </c>
      <c r="E1099" s="8">
        <v>40810</v>
      </c>
      <c r="F1099" s="9">
        <v>2.2000000000000002E-2</v>
      </c>
      <c r="G1099" s="10">
        <v>-1.1000000000000001</v>
      </c>
      <c r="H1099" t="s">
        <v>15</v>
      </c>
      <c r="I1099" s="11">
        <v>1999.9999999999998</v>
      </c>
      <c r="J1099" s="12">
        <v>100000</v>
      </c>
    </row>
    <row r="1100" spans="1:10" x14ac:dyDescent="0.25">
      <c r="A1100">
        <v>11041</v>
      </c>
      <c r="B1100" t="s">
        <v>12</v>
      </c>
      <c r="C1100" t="s">
        <v>13</v>
      </c>
      <c r="D1100" t="s">
        <v>904</v>
      </c>
      <c r="E1100" s="8">
        <v>40810</v>
      </c>
      <c r="F1100" s="9">
        <v>3.3000000000000002E-2</v>
      </c>
      <c r="G1100" s="10">
        <v>-1.1000000000000001</v>
      </c>
      <c r="H1100" t="s">
        <v>15</v>
      </c>
      <c r="I1100" s="11">
        <v>2999.9999999999995</v>
      </c>
      <c r="J1100" s="12">
        <v>100000</v>
      </c>
    </row>
    <row r="1101" spans="1:10" x14ac:dyDescent="0.25">
      <c r="A1101">
        <v>11042</v>
      </c>
      <c r="B1101" t="s">
        <v>12</v>
      </c>
      <c r="C1101" t="s">
        <v>13</v>
      </c>
      <c r="D1101" t="s">
        <v>905</v>
      </c>
      <c r="E1101" s="8">
        <v>40810</v>
      </c>
      <c r="F1101" s="9">
        <v>5.0000000000000001E-3</v>
      </c>
      <c r="G1101" s="15">
        <v>2.9</v>
      </c>
      <c r="H1101" t="s">
        <v>15</v>
      </c>
      <c r="I1101" s="11">
        <v>1450</v>
      </c>
      <c r="J1101" s="12">
        <v>100000</v>
      </c>
    </row>
    <row r="1102" spans="1:10" x14ac:dyDescent="0.25">
      <c r="A1102">
        <v>11043</v>
      </c>
      <c r="B1102" t="s">
        <v>12</v>
      </c>
      <c r="C1102" t="s">
        <v>13</v>
      </c>
      <c r="D1102" t="s">
        <v>906</v>
      </c>
      <c r="E1102" s="8">
        <v>40810</v>
      </c>
      <c r="F1102" s="9">
        <v>3.3000000000000002E-2</v>
      </c>
      <c r="G1102" s="10">
        <v>-1.1000000000000001</v>
      </c>
      <c r="H1102" t="s">
        <v>17</v>
      </c>
      <c r="I1102" s="11">
        <v>-3300</v>
      </c>
      <c r="J1102" s="12">
        <v>100000</v>
      </c>
    </row>
    <row r="1103" spans="1:10" x14ac:dyDescent="0.25">
      <c r="A1103">
        <v>11044</v>
      </c>
      <c r="B1103" t="s">
        <v>12</v>
      </c>
      <c r="C1103" t="s">
        <v>13</v>
      </c>
      <c r="D1103" t="s">
        <v>907</v>
      </c>
      <c r="E1103" s="8">
        <v>40810</v>
      </c>
      <c r="F1103" s="9">
        <v>4.4000000000000004E-2</v>
      </c>
      <c r="G1103" s="10">
        <v>-1.1000000000000001</v>
      </c>
      <c r="H1103" t="s">
        <v>15</v>
      </c>
      <c r="I1103" s="11">
        <v>3999.9999999999995</v>
      </c>
      <c r="J1103" s="12">
        <v>100000</v>
      </c>
    </row>
    <row r="1104" spans="1:10" x14ac:dyDescent="0.25">
      <c r="A1104">
        <v>11045</v>
      </c>
      <c r="B1104" t="s">
        <v>12</v>
      </c>
      <c r="C1104" t="s">
        <v>41</v>
      </c>
      <c r="D1104" t="s">
        <v>908</v>
      </c>
      <c r="E1104" s="8">
        <v>40810</v>
      </c>
      <c r="F1104" s="9">
        <v>0.02</v>
      </c>
      <c r="G1104" s="10">
        <v>1.7</v>
      </c>
      <c r="H1104" t="s">
        <v>15</v>
      </c>
      <c r="I1104" s="11">
        <v>3400</v>
      </c>
      <c r="J1104" s="12">
        <v>100000</v>
      </c>
    </row>
    <row r="1105" spans="1:10" x14ac:dyDescent="0.25">
      <c r="A1105">
        <v>11046</v>
      </c>
      <c r="B1105" t="s">
        <v>12</v>
      </c>
      <c r="C1105" t="s">
        <v>13</v>
      </c>
      <c r="D1105" t="s">
        <v>909</v>
      </c>
      <c r="E1105" s="8">
        <v>40810</v>
      </c>
      <c r="F1105" s="9">
        <v>5.5E-2</v>
      </c>
      <c r="G1105" s="10">
        <v>-1.1000000000000001</v>
      </c>
      <c r="H1105" t="s">
        <v>15</v>
      </c>
      <c r="I1105" s="11">
        <v>5000</v>
      </c>
      <c r="J1105" s="12">
        <v>100000</v>
      </c>
    </row>
    <row r="1106" spans="1:10" x14ac:dyDescent="0.25">
      <c r="A1106">
        <v>11033</v>
      </c>
      <c r="B1106" t="s">
        <v>12</v>
      </c>
      <c r="C1106" t="s">
        <v>29</v>
      </c>
      <c r="D1106" t="s">
        <v>910</v>
      </c>
      <c r="E1106" s="8">
        <v>40809</v>
      </c>
      <c r="F1106" s="9">
        <v>4.4000000000000004E-2</v>
      </c>
      <c r="G1106" s="10">
        <v>-1.1000000000000001</v>
      </c>
      <c r="H1106" t="s">
        <v>15</v>
      </c>
      <c r="I1106" s="11">
        <v>3999.9999999999995</v>
      </c>
      <c r="J1106" s="12">
        <v>100000</v>
      </c>
    </row>
    <row r="1107" spans="1:10" x14ac:dyDescent="0.25">
      <c r="A1107">
        <v>11034</v>
      </c>
      <c r="B1107" t="s">
        <v>12</v>
      </c>
      <c r="C1107" t="s">
        <v>13</v>
      </c>
      <c r="D1107" t="s">
        <v>911</v>
      </c>
      <c r="E1107" s="8">
        <v>40809</v>
      </c>
      <c r="F1107" s="9">
        <v>2.5000000000000001E-2</v>
      </c>
      <c r="G1107" s="10">
        <v>-1.2</v>
      </c>
      <c r="H1107" t="s">
        <v>17</v>
      </c>
      <c r="I1107" s="11">
        <v>-2500</v>
      </c>
      <c r="J1107" s="12">
        <v>100000</v>
      </c>
    </row>
    <row r="1108" spans="1:10" x14ac:dyDescent="0.25">
      <c r="A1108">
        <v>11028</v>
      </c>
      <c r="B1108" t="s">
        <v>12</v>
      </c>
      <c r="C1108" t="s">
        <v>13</v>
      </c>
      <c r="D1108" t="s">
        <v>912</v>
      </c>
      <c r="E1108" s="8">
        <v>40808</v>
      </c>
      <c r="F1108" s="9">
        <v>4.4999999999999998E-2</v>
      </c>
      <c r="G1108" s="10">
        <v>-1.1499999999999999</v>
      </c>
      <c r="H1108" t="s">
        <v>15</v>
      </c>
      <c r="I1108" s="11">
        <v>3913.04347826087</v>
      </c>
      <c r="J1108" s="12">
        <v>100000</v>
      </c>
    </row>
    <row r="1109" spans="1:10" x14ac:dyDescent="0.25">
      <c r="A1109">
        <v>10995</v>
      </c>
      <c r="B1109" t="s">
        <v>12</v>
      </c>
      <c r="C1109" t="s">
        <v>41</v>
      </c>
      <c r="D1109" t="s">
        <v>913</v>
      </c>
      <c r="E1109" s="8">
        <v>40803</v>
      </c>
      <c r="F1109" s="9">
        <v>1.4999999999999999E-2</v>
      </c>
      <c r="G1109" s="10">
        <v>2.9</v>
      </c>
      <c r="H1109" t="s">
        <v>15</v>
      </c>
      <c r="I1109" s="11">
        <v>4350</v>
      </c>
      <c r="J1109" s="12">
        <v>100000</v>
      </c>
    </row>
    <row r="1110" spans="1:10" x14ac:dyDescent="0.25">
      <c r="A1110">
        <v>10996</v>
      </c>
      <c r="B1110" t="s">
        <v>12</v>
      </c>
      <c r="C1110" t="s">
        <v>13</v>
      </c>
      <c r="D1110" t="s">
        <v>914</v>
      </c>
      <c r="E1110" s="8">
        <v>40803</v>
      </c>
      <c r="F1110" s="9">
        <v>0.04</v>
      </c>
      <c r="G1110" s="10">
        <v>-1.2</v>
      </c>
      <c r="H1110" t="s">
        <v>15</v>
      </c>
      <c r="I1110" s="11">
        <v>3333.3333333333335</v>
      </c>
      <c r="J1110" s="12">
        <v>100000</v>
      </c>
    </row>
    <row r="1111" spans="1:10" x14ac:dyDescent="0.25">
      <c r="A1111">
        <v>10997</v>
      </c>
      <c r="B1111" t="s">
        <v>12</v>
      </c>
      <c r="C1111" t="s">
        <v>13</v>
      </c>
      <c r="D1111" t="s">
        <v>915</v>
      </c>
      <c r="E1111" s="8">
        <v>40803</v>
      </c>
      <c r="F1111" s="9">
        <v>4.4999999999999998E-2</v>
      </c>
      <c r="G1111" s="10">
        <v>-1.2</v>
      </c>
      <c r="H1111" t="s">
        <v>15</v>
      </c>
      <c r="I1111" s="11">
        <v>3750</v>
      </c>
      <c r="J1111" s="12">
        <v>100000</v>
      </c>
    </row>
    <row r="1112" spans="1:10" x14ac:dyDescent="0.25">
      <c r="A1112">
        <v>10999</v>
      </c>
      <c r="B1112" t="s">
        <v>12</v>
      </c>
      <c r="C1112" t="s">
        <v>13</v>
      </c>
      <c r="D1112" t="s">
        <v>916</v>
      </c>
      <c r="E1112" s="8">
        <v>40803</v>
      </c>
      <c r="F1112" s="9">
        <v>5.5E-2</v>
      </c>
      <c r="G1112" s="10">
        <v>-1.1000000000000001</v>
      </c>
      <c r="H1112" t="s">
        <v>17</v>
      </c>
      <c r="I1112" s="11">
        <v>-5500</v>
      </c>
      <c r="J1112" s="12">
        <v>100000</v>
      </c>
    </row>
    <row r="1113" spans="1:10" x14ac:dyDescent="0.25">
      <c r="A1113">
        <v>11000</v>
      </c>
      <c r="B1113" t="s">
        <v>12</v>
      </c>
      <c r="C1113" t="s">
        <v>13</v>
      </c>
      <c r="D1113" t="s">
        <v>917</v>
      </c>
      <c r="E1113" s="8">
        <v>40803</v>
      </c>
      <c r="F1113" s="9">
        <v>0.03</v>
      </c>
      <c r="G1113" s="10">
        <v>-1.1499999999999999</v>
      </c>
      <c r="H1113" t="s">
        <v>15</v>
      </c>
      <c r="I1113" s="11">
        <v>2608.6956521739135</v>
      </c>
      <c r="J1113" s="12">
        <v>100000</v>
      </c>
    </row>
    <row r="1114" spans="1:10" x14ac:dyDescent="0.25">
      <c r="A1114">
        <v>11001</v>
      </c>
      <c r="B1114" t="s">
        <v>12</v>
      </c>
      <c r="C1114" t="s">
        <v>13</v>
      </c>
      <c r="D1114" t="s">
        <v>918</v>
      </c>
      <c r="E1114" s="8">
        <v>40803</v>
      </c>
      <c r="F1114" s="9">
        <v>3.3000000000000002E-2</v>
      </c>
      <c r="G1114" s="10">
        <v>-1.1000000000000001</v>
      </c>
      <c r="H1114" t="s">
        <v>15</v>
      </c>
      <c r="I1114" s="11">
        <v>2999.9999999999995</v>
      </c>
      <c r="J1114" s="12">
        <v>100000</v>
      </c>
    </row>
    <row r="1115" spans="1:10" x14ac:dyDescent="0.25">
      <c r="A1115">
        <v>11002</v>
      </c>
      <c r="B1115" t="s">
        <v>12</v>
      </c>
      <c r="C1115" t="s">
        <v>13</v>
      </c>
      <c r="D1115" t="s">
        <v>919</v>
      </c>
      <c r="E1115" s="8">
        <v>40803</v>
      </c>
      <c r="F1115" s="9">
        <v>2.5000000000000001E-2</v>
      </c>
      <c r="G1115" s="10">
        <v>-1.2</v>
      </c>
      <c r="H1115" t="s">
        <v>15</v>
      </c>
      <c r="I1115" s="11">
        <v>2083.3333333333335</v>
      </c>
      <c r="J1115" s="12">
        <v>100000</v>
      </c>
    </row>
    <row r="1116" spans="1:10" x14ac:dyDescent="0.25">
      <c r="A1116">
        <v>11008</v>
      </c>
      <c r="B1116" t="s">
        <v>12</v>
      </c>
      <c r="C1116" t="s">
        <v>13</v>
      </c>
      <c r="D1116" t="s">
        <v>920</v>
      </c>
      <c r="E1116" s="8">
        <v>40803</v>
      </c>
      <c r="F1116" s="9">
        <v>0.04</v>
      </c>
      <c r="G1116" s="10">
        <v>-1.2</v>
      </c>
      <c r="H1116" t="s">
        <v>15</v>
      </c>
      <c r="I1116" s="11">
        <v>3333.3333333333335</v>
      </c>
      <c r="J1116" s="12">
        <v>100000</v>
      </c>
    </row>
    <row r="1117" spans="1:10" x14ac:dyDescent="0.25">
      <c r="A1117">
        <v>10992</v>
      </c>
      <c r="B1117" t="s">
        <v>12</v>
      </c>
      <c r="C1117" t="s">
        <v>29</v>
      </c>
      <c r="D1117" t="s">
        <v>921</v>
      </c>
      <c r="E1117" s="8">
        <v>40802</v>
      </c>
      <c r="F1117" s="9">
        <v>4.4000000000000004E-2</v>
      </c>
      <c r="G1117" s="10">
        <v>-1.1000000000000001</v>
      </c>
      <c r="H1117" t="s">
        <v>15</v>
      </c>
      <c r="I1117" s="11">
        <v>3999.9999999999995</v>
      </c>
      <c r="J1117" s="12">
        <v>100000</v>
      </c>
    </row>
    <row r="1118" spans="1:10" x14ac:dyDescent="0.25">
      <c r="A1118">
        <v>10984</v>
      </c>
      <c r="B1118" t="s">
        <v>12</v>
      </c>
      <c r="C1118" t="s">
        <v>29</v>
      </c>
      <c r="D1118" t="s">
        <v>922</v>
      </c>
      <c r="E1118" s="8">
        <v>40801</v>
      </c>
      <c r="F1118" s="9">
        <v>4.4000000000000004E-2</v>
      </c>
      <c r="G1118" s="10">
        <v>-1.1000000000000001</v>
      </c>
      <c r="H1118" t="s">
        <v>15</v>
      </c>
      <c r="I1118" s="11">
        <v>3999.9999999999995</v>
      </c>
      <c r="J1118" s="12">
        <v>100000</v>
      </c>
    </row>
    <row r="1119" spans="1:10" x14ac:dyDescent="0.25">
      <c r="A1119">
        <v>10985</v>
      </c>
      <c r="B1119" t="s">
        <v>12</v>
      </c>
      <c r="C1119" t="s">
        <v>13</v>
      </c>
      <c r="D1119" t="s">
        <v>923</v>
      </c>
      <c r="E1119" s="8">
        <v>40801</v>
      </c>
      <c r="F1119" s="9">
        <v>0.03</v>
      </c>
      <c r="G1119" s="10">
        <v>-1.25</v>
      </c>
      <c r="H1119" t="s">
        <v>15</v>
      </c>
      <c r="I1119" s="11">
        <v>2400</v>
      </c>
      <c r="J1119" s="12">
        <v>100000</v>
      </c>
    </row>
    <row r="1120" spans="1:10" x14ac:dyDescent="0.25">
      <c r="A1120">
        <v>10940</v>
      </c>
      <c r="B1120" t="s">
        <v>12</v>
      </c>
      <c r="C1120" t="s">
        <v>41</v>
      </c>
      <c r="D1120" t="s">
        <v>924</v>
      </c>
      <c r="E1120" s="8">
        <v>40796</v>
      </c>
      <c r="F1120" s="9">
        <v>3.3000000000000002E-2</v>
      </c>
      <c r="G1120" s="10">
        <v>-1.1000000000000001</v>
      </c>
      <c r="H1120" t="s">
        <v>15</v>
      </c>
      <c r="I1120" s="11">
        <v>2999.9999999999995</v>
      </c>
      <c r="J1120" s="12">
        <v>100000</v>
      </c>
    </row>
    <row r="1121" spans="1:10" x14ac:dyDescent="0.25">
      <c r="A1121">
        <v>10941</v>
      </c>
      <c r="B1121" t="s">
        <v>12</v>
      </c>
      <c r="C1121" t="s">
        <v>41</v>
      </c>
      <c r="D1121" t="s">
        <v>925</v>
      </c>
      <c r="E1121" s="8">
        <v>40796</v>
      </c>
      <c r="F1121" s="9">
        <v>0.04</v>
      </c>
      <c r="G1121" s="10">
        <v>-1.05</v>
      </c>
      <c r="H1121" t="s">
        <v>15</v>
      </c>
      <c r="I1121" s="11">
        <v>3809.5238095238092</v>
      </c>
      <c r="J1121" s="12">
        <v>100000</v>
      </c>
    </row>
    <row r="1122" spans="1:10" x14ac:dyDescent="0.25">
      <c r="A1122">
        <v>10943</v>
      </c>
      <c r="B1122" t="s">
        <v>12</v>
      </c>
      <c r="C1122" t="s">
        <v>41</v>
      </c>
      <c r="D1122" t="s">
        <v>926</v>
      </c>
      <c r="E1122" s="8">
        <v>40796</v>
      </c>
      <c r="F1122" s="9">
        <v>3.5000000000000003E-2</v>
      </c>
      <c r="G1122" s="10">
        <v>-1.2</v>
      </c>
      <c r="H1122" t="s">
        <v>15</v>
      </c>
      <c r="I1122" s="11">
        <v>2916.666666666667</v>
      </c>
      <c r="J1122" s="12">
        <v>100000</v>
      </c>
    </row>
    <row r="1123" spans="1:10" x14ac:dyDescent="0.25">
      <c r="A1123">
        <v>10944</v>
      </c>
      <c r="B1123" t="s">
        <v>12</v>
      </c>
      <c r="C1123" t="s">
        <v>41</v>
      </c>
      <c r="D1123" t="s">
        <v>927</v>
      </c>
      <c r="E1123" s="8">
        <v>40796</v>
      </c>
      <c r="F1123" s="9">
        <v>0.03</v>
      </c>
      <c r="G1123" s="10">
        <v>-1.2</v>
      </c>
      <c r="H1123" t="s">
        <v>15</v>
      </c>
      <c r="I1123" s="11">
        <v>2500</v>
      </c>
      <c r="J1123" s="12">
        <v>100000</v>
      </c>
    </row>
    <row r="1124" spans="1:10" x14ac:dyDescent="0.25">
      <c r="A1124">
        <v>10945</v>
      </c>
      <c r="B1124" t="s">
        <v>12</v>
      </c>
      <c r="C1124" t="s">
        <v>13</v>
      </c>
      <c r="D1124" t="s">
        <v>928</v>
      </c>
      <c r="E1124" s="8">
        <v>40796</v>
      </c>
      <c r="F1124" s="9">
        <v>0.05</v>
      </c>
      <c r="G1124" s="10">
        <v>-1.1000000000000001</v>
      </c>
      <c r="H1124" t="s">
        <v>15</v>
      </c>
      <c r="I1124" s="11">
        <v>4545.454545454545</v>
      </c>
      <c r="J1124" s="12">
        <v>100000</v>
      </c>
    </row>
    <row r="1125" spans="1:10" x14ac:dyDescent="0.25">
      <c r="A1125">
        <v>10946</v>
      </c>
      <c r="B1125" t="s">
        <v>12</v>
      </c>
      <c r="C1125" t="s">
        <v>41</v>
      </c>
      <c r="D1125" t="s">
        <v>929</v>
      </c>
      <c r="E1125" s="8">
        <v>40796</v>
      </c>
      <c r="F1125" s="9">
        <v>2.5000000000000001E-2</v>
      </c>
      <c r="G1125" s="10">
        <v>-1.1000000000000001</v>
      </c>
      <c r="H1125" t="s">
        <v>17</v>
      </c>
      <c r="I1125" s="11">
        <v>-2500</v>
      </c>
      <c r="J1125" s="12">
        <v>100000</v>
      </c>
    </row>
    <row r="1126" spans="1:10" x14ac:dyDescent="0.25">
      <c r="A1126">
        <v>10930</v>
      </c>
      <c r="B1126" t="s">
        <v>12</v>
      </c>
      <c r="C1126" t="s">
        <v>26</v>
      </c>
      <c r="D1126" t="s">
        <v>930</v>
      </c>
      <c r="E1126" s="8">
        <v>40795</v>
      </c>
      <c r="F1126" s="9">
        <v>4.4000000000000004E-2</v>
      </c>
      <c r="G1126" s="10">
        <v>-1.1000000000000001</v>
      </c>
      <c r="H1126" t="s">
        <v>17</v>
      </c>
      <c r="I1126" s="11">
        <v>-4400</v>
      </c>
      <c r="J1126" s="12">
        <v>100000</v>
      </c>
    </row>
    <row r="1127" spans="1:10" x14ac:dyDescent="0.25">
      <c r="A1127">
        <v>10918</v>
      </c>
      <c r="B1127" t="s">
        <v>12</v>
      </c>
      <c r="C1127" t="s">
        <v>13</v>
      </c>
      <c r="D1127" t="s">
        <v>931</v>
      </c>
      <c r="E1127" s="8">
        <v>40794</v>
      </c>
      <c r="F1127" s="9">
        <v>4.4000000000000004E-2</v>
      </c>
      <c r="G1127" s="10">
        <v>-1.1000000000000001</v>
      </c>
      <c r="H1127" t="s">
        <v>17</v>
      </c>
      <c r="I1127" s="11">
        <v>-4400</v>
      </c>
      <c r="J1127" s="12">
        <v>100000</v>
      </c>
    </row>
    <row r="1128" spans="1:10" x14ac:dyDescent="0.25">
      <c r="A1128">
        <v>10897</v>
      </c>
      <c r="B1128" t="s">
        <v>12</v>
      </c>
      <c r="C1128" t="s">
        <v>13</v>
      </c>
      <c r="D1128" t="s">
        <v>932</v>
      </c>
      <c r="E1128" s="8">
        <v>40790</v>
      </c>
      <c r="F1128" s="9">
        <v>0.04</v>
      </c>
      <c r="G1128" s="10">
        <v>-1.1000000000000001</v>
      </c>
      <c r="H1128" t="s">
        <v>17</v>
      </c>
      <c r="I1128" s="11">
        <v>-4000</v>
      </c>
      <c r="J1128" s="12">
        <v>100000</v>
      </c>
    </row>
    <row r="1129" spans="1:10" x14ac:dyDescent="0.25">
      <c r="A1129">
        <v>10891</v>
      </c>
      <c r="B1129" t="s">
        <v>12</v>
      </c>
      <c r="C1129" t="s">
        <v>13</v>
      </c>
      <c r="D1129" t="s">
        <v>933</v>
      </c>
      <c r="E1129" s="8">
        <v>40789</v>
      </c>
      <c r="F1129" s="9">
        <v>3.3000000000000002E-2</v>
      </c>
      <c r="G1129" s="10">
        <v>-1.1000000000000001</v>
      </c>
      <c r="H1129" t="s">
        <v>15</v>
      </c>
      <c r="I1129" s="11">
        <v>2999.9999999999995</v>
      </c>
      <c r="J1129" s="12">
        <v>100000</v>
      </c>
    </row>
    <row r="1130" spans="1:10" x14ac:dyDescent="0.25">
      <c r="A1130">
        <v>10892</v>
      </c>
      <c r="B1130" t="s">
        <v>12</v>
      </c>
      <c r="C1130" t="s">
        <v>13</v>
      </c>
      <c r="D1130" t="s">
        <v>934</v>
      </c>
      <c r="E1130" s="8">
        <v>40789</v>
      </c>
      <c r="F1130" s="9">
        <v>5.5E-2</v>
      </c>
      <c r="G1130" s="10">
        <v>-1.1000000000000001</v>
      </c>
      <c r="H1130" t="s">
        <v>17</v>
      </c>
      <c r="I1130" s="11">
        <v>-5500</v>
      </c>
      <c r="J1130" s="12">
        <v>100000</v>
      </c>
    </row>
    <row r="1131" spans="1:10" x14ac:dyDescent="0.25">
      <c r="A1131">
        <v>10893</v>
      </c>
      <c r="B1131" t="s">
        <v>12</v>
      </c>
      <c r="C1131" t="s">
        <v>41</v>
      </c>
      <c r="D1131" t="s">
        <v>935</v>
      </c>
      <c r="E1131" s="8">
        <v>40789</v>
      </c>
      <c r="F1131" s="9">
        <v>0.04</v>
      </c>
      <c r="G1131" s="10">
        <v>-1.1000000000000001</v>
      </c>
      <c r="H1131" t="s">
        <v>17</v>
      </c>
      <c r="I1131" s="11">
        <v>-4000</v>
      </c>
      <c r="J1131" s="12">
        <v>100000</v>
      </c>
    </row>
    <row r="1132" spans="1:10" x14ac:dyDescent="0.25">
      <c r="A1132">
        <v>10894</v>
      </c>
      <c r="B1132" t="s">
        <v>12</v>
      </c>
      <c r="C1132" t="s">
        <v>13</v>
      </c>
      <c r="D1132" t="s">
        <v>936</v>
      </c>
      <c r="E1132" s="8">
        <v>40789</v>
      </c>
      <c r="F1132" s="9">
        <v>1.1000000000000001E-2</v>
      </c>
      <c r="G1132" s="10">
        <v>-1.1000000000000001</v>
      </c>
      <c r="H1132" t="s">
        <v>15</v>
      </c>
      <c r="I1132" s="11">
        <v>999.99999999999989</v>
      </c>
      <c r="J1132" s="12">
        <v>100000</v>
      </c>
    </row>
    <row r="1133" spans="1:10" x14ac:dyDescent="0.25">
      <c r="A1133">
        <v>10895</v>
      </c>
      <c r="B1133" t="s">
        <v>12</v>
      </c>
      <c r="C1133" t="s">
        <v>13</v>
      </c>
      <c r="D1133" t="s">
        <v>937</v>
      </c>
      <c r="E1133" s="8">
        <v>40789</v>
      </c>
      <c r="F1133" s="9">
        <v>3.3000000000000002E-2</v>
      </c>
      <c r="G1133" s="10">
        <v>-1.1000000000000001</v>
      </c>
      <c r="H1133" t="s">
        <v>15</v>
      </c>
      <c r="I1133" s="11">
        <v>2999.9999999999995</v>
      </c>
      <c r="J1133" s="12">
        <v>100000</v>
      </c>
    </row>
    <row r="1134" spans="1:10" x14ac:dyDescent="0.25">
      <c r="A1134">
        <v>10896</v>
      </c>
      <c r="B1134" t="s">
        <v>12</v>
      </c>
      <c r="C1134" t="s">
        <v>13</v>
      </c>
      <c r="D1134" t="s">
        <v>938</v>
      </c>
      <c r="E1134" s="8">
        <v>40789</v>
      </c>
      <c r="F1134" s="9">
        <v>3.5000000000000003E-2</v>
      </c>
      <c r="G1134" s="10">
        <v>-1.2</v>
      </c>
      <c r="H1134" t="s">
        <v>15</v>
      </c>
      <c r="I1134" s="11">
        <v>2916.666666666667</v>
      </c>
      <c r="J1134" s="12">
        <v>100000</v>
      </c>
    </row>
    <row r="1135" spans="1:10" x14ac:dyDescent="0.25">
      <c r="A1135">
        <v>10879</v>
      </c>
      <c r="B1135" t="s">
        <v>12</v>
      </c>
      <c r="C1135" t="s">
        <v>13</v>
      </c>
      <c r="D1135" t="s">
        <v>939</v>
      </c>
      <c r="E1135" s="8">
        <v>40788</v>
      </c>
      <c r="F1135" s="9">
        <v>4.4000000000000004E-2</v>
      </c>
      <c r="G1135" s="10">
        <v>-1.1000000000000001</v>
      </c>
      <c r="H1135" t="s">
        <v>15</v>
      </c>
      <c r="I1135" s="11">
        <v>3999.9999999999995</v>
      </c>
      <c r="J1135" s="12">
        <v>100000</v>
      </c>
    </row>
    <row r="1136" spans="1:10" x14ac:dyDescent="0.25">
      <c r="A1136">
        <v>10874</v>
      </c>
      <c r="B1136" t="s">
        <v>12</v>
      </c>
      <c r="C1136" t="s">
        <v>13</v>
      </c>
      <c r="D1136" t="s">
        <v>940</v>
      </c>
      <c r="E1136" s="8">
        <v>40787</v>
      </c>
      <c r="F1136" s="9">
        <v>4.4000000000000004E-2</v>
      </c>
      <c r="G1136" s="10">
        <v>-1.1000000000000001</v>
      </c>
      <c r="H1136" t="s">
        <v>17</v>
      </c>
      <c r="I1136" s="11">
        <v>-4400</v>
      </c>
      <c r="J1136" s="12">
        <v>100000</v>
      </c>
    </row>
    <row r="1137" spans="1:10" ht="21" x14ac:dyDescent="0.25">
      <c r="A1137" s="44" t="s">
        <v>206</v>
      </c>
      <c r="B1137" s="44"/>
      <c r="C1137" s="44"/>
      <c r="D1137" s="44"/>
      <c r="E1137" s="44"/>
      <c r="F1137" s="44"/>
      <c r="G1137" s="44"/>
      <c r="H1137" s="44"/>
      <c r="I1137" s="44"/>
      <c r="J1137" s="12">
        <v>100000</v>
      </c>
    </row>
    <row r="1138" spans="1:10" ht="21" x14ac:dyDescent="0.25">
      <c r="A1138" s="41" t="s">
        <v>10</v>
      </c>
      <c r="B1138" s="42"/>
      <c r="C1138" s="13">
        <f>SUM(I1139:I1321)</f>
        <v>-30995.454545454581</v>
      </c>
      <c r="D1138" s="43" t="s">
        <v>11</v>
      </c>
      <c r="E1138" s="43"/>
      <c r="F1138" s="43"/>
      <c r="G1138" s="43"/>
      <c r="H1138" s="43"/>
      <c r="I1138" s="14">
        <f>C1138/J988</f>
        <v>-0.30995454545454582</v>
      </c>
      <c r="J1138" s="12">
        <v>100000</v>
      </c>
    </row>
    <row r="1139" spans="1:10" x14ac:dyDescent="0.25">
      <c r="A1139">
        <v>8496</v>
      </c>
      <c r="B1139" t="s">
        <v>12</v>
      </c>
      <c r="C1139" t="s">
        <v>13</v>
      </c>
      <c r="D1139" t="s">
        <v>941</v>
      </c>
      <c r="E1139" s="8">
        <v>40553</v>
      </c>
      <c r="F1139" s="9">
        <v>5.5E-2</v>
      </c>
      <c r="G1139" s="10">
        <v>-1.1000000000000001</v>
      </c>
      <c r="H1139" t="s">
        <v>15</v>
      </c>
      <c r="I1139" s="11">
        <v>5000</v>
      </c>
      <c r="J1139" s="12">
        <v>100000</v>
      </c>
    </row>
    <row r="1140" spans="1:10" x14ac:dyDescent="0.25">
      <c r="A1140">
        <v>8497</v>
      </c>
      <c r="B1140" t="s">
        <v>12</v>
      </c>
      <c r="C1140" t="s">
        <v>29</v>
      </c>
      <c r="D1140" t="s">
        <v>942</v>
      </c>
      <c r="E1140" s="8">
        <v>40553</v>
      </c>
      <c r="F1140" s="9">
        <v>3.3000000000000002E-2</v>
      </c>
      <c r="G1140" s="10">
        <v>-1.1000000000000001</v>
      </c>
      <c r="H1140" t="s">
        <v>15</v>
      </c>
      <c r="I1140" s="11">
        <v>2999.9999999999995</v>
      </c>
      <c r="J1140" s="12">
        <v>100000</v>
      </c>
    </row>
    <row r="1141" spans="1:10" x14ac:dyDescent="0.25">
      <c r="A1141">
        <v>8492</v>
      </c>
      <c r="B1141" t="s">
        <v>12</v>
      </c>
      <c r="C1141" t="s">
        <v>13</v>
      </c>
      <c r="D1141" t="s">
        <v>943</v>
      </c>
      <c r="E1141" s="8">
        <v>40552</v>
      </c>
      <c r="F1141" s="9">
        <v>0.04</v>
      </c>
      <c r="G1141" s="10">
        <v>-1.1000000000000001</v>
      </c>
      <c r="H1141" t="s">
        <v>15</v>
      </c>
      <c r="I1141" s="11">
        <v>3636.363636363636</v>
      </c>
      <c r="J1141" s="12">
        <v>100000</v>
      </c>
    </row>
    <row r="1142" spans="1:10" x14ac:dyDescent="0.25">
      <c r="A1142">
        <v>8463</v>
      </c>
      <c r="B1142" t="s">
        <v>12</v>
      </c>
      <c r="C1142" t="s">
        <v>13</v>
      </c>
      <c r="D1142" t="s">
        <v>944</v>
      </c>
      <c r="E1142" s="8">
        <v>40551</v>
      </c>
      <c r="F1142" s="9">
        <v>4.4000000000000004E-2</v>
      </c>
      <c r="G1142" s="10">
        <v>-1.1000000000000001</v>
      </c>
      <c r="H1142" t="s">
        <v>17</v>
      </c>
      <c r="I1142" s="11">
        <v>-4400</v>
      </c>
      <c r="J1142" s="12">
        <v>100000</v>
      </c>
    </row>
    <row r="1143" spans="1:10" x14ac:dyDescent="0.25">
      <c r="A1143">
        <v>8452</v>
      </c>
      <c r="B1143" t="s">
        <v>12</v>
      </c>
      <c r="C1143" t="s">
        <v>13</v>
      </c>
      <c r="D1143" t="s">
        <v>683</v>
      </c>
      <c r="E1143" s="8">
        <v>40550</v>
      </c>
      <c r="F1143" s="9">
        <v>4.4000000000000004E-2</v>
      </c>
      <c r="G1143" s="10">
        <v>-1.1000000000000001</v>
      </c>
      <c r="H1143" t="s">
        <v>15</v>
      </c>
      <c r="I1143" s="11">
        <v>3999.9999999999995</v>
      </c>
      <c r="J1143" s="12">
        <v>100000</v>
      </c>
    </row>
    <row r="1144" spans="1:10" x14ac:dyDescent="0.25">
      <c r="A1144">
        <v>8427</v>
      </c>
      <c r="B1144" t="s">
        <v>12</v>
      </c>
      <c r="C1144" t="s">
        <v>13</v>
      </c>
      <c r="D1144" t="s">
        <v>945</v>
      </c>
      <c r="E1144" s="8">
        <v>40549</v>
      </c>
      <c r="F1144" s="9">
        <v>0.05</v>
      </c>
      <c r="G1144" s="10">
        <v>-1.1000000000000001</v>
      </c>
      <c r="H1144" t="s">
        <v>17</v>
      </c>
      <c r="I1144" s="11">
        <v>-5000</v>
      </c>
      <c r="J1144" s="12">
        <v>100000</v>
      </c>
    </row>
    <row r="1145" spans="1:10" x14ac:dyDescent="0.25">
      <c r="A1145">
        <v>8413</v>
      </c>
      <c r="B1145" t="s">
        <v>12</v>
      </c>
      <c r="C1145" t="s">
        <v>13</v>
      </c>
      <c r="D1145" t="s">
        <v>946</v>
      </c>
      <c r="E1145" s="8">
        <v>40547</v>
      </c>
      <c r="F1145" s="9">
        <v>5.5E-2</v>
      </c>
      <c r="G1145" s="10">
        <v>-1.1000000000000001</v>
      </c>
      <c r="H1145" t="s">
        <v>15</v>
      </c>
      <c r="I1145" s="11">
        <v>5000</v>
      </c>
      <c r="J1145" s="12">
        <v>100000</v>
      </c>
    </row>
    <row r="1146" spans="1:10" x14ac:dyDescent="0.25">
      <c r="A1146">
        <v>8414</v>
      </c>
      <c r="B1146" t="s">
        <v>12</v>
      </c>
      <c r="C1146" t="s">
        <v>13</v>
      </c>
      <c r="D1146" t="s">
        <v>947</v>
      </c>
      <c r="E1146" s="8">
        <v>40547</v>
      </c>
      <c r="F1146" s="9">
        <v>5.5E-2</v>
      </c>
      <c r="G1146" s="10">
        <v>-1.1000000000000001</v>
      </c>
      <c r="H1146" t="s">
        <v>17</v>
      </c>
      <c r="I1146" s="11">
        <v>-5500</v>
      </c>
      <c r="J1146" s="12">
        <v>100000</v>
      </c>
    </row>
    <row r="1147" spans="1:10" x14ac:dyDescent="0.25">
      <c r="A1147">
        <v>8415</v>
      </c>
      <c r="B1147" t="s">
        <v>12</v>
      </c>
      <c r="C1147" t="s">
        <v>41</v>
      </c>
      <c r="D1147" t="s">
        <v>948</v>
      </c>
      <c r="E1147" s="8">
        <v>40547</v>
      </c>
      <c r="F1147" s="9">
        <v>0.02</v>
      </c>
      <c r="G1147" s="10">
        <v>1.4</v>
      </c>
      <c r="H1147" t="s">
        <v>17</v>
      </c>
      <c r="I1147" s="12">
        <v>-2000</v>
      </c>
      <c r="J1147" s="12">
        <v>100000</v>
      </c>
    </row>
    <row r="1148" spans="1:10" x14ac:dyDescent="0.25">
      <c r="A1148">
        <v>8403</v>
      </c>
      <c r="B1148" t="s">
        <v>12</v>
      </c>
      <c r="C1148" t="s">
        <v>13</v>
      </c>
      <c r="D1148" t="s">
        <v>949</v>
      </c>
      <c r="E1148" s="8">
        <v>40546</v>
      </c>
      <c r="F1148" s="9">
        <v>5.5E-2</v>
      </c>
      <c r="G1148" s="10">
        <v>-1.1000000000000001</v>
      </c>
      <c r="H1148" t="s">
        <v>17</v>
      </c>
      <c r="I1148" s="11">
        <v>-5500</v>
      </c>
      <c r="J1148" s="12">
        <v>100000</v>
      </c>
    </row>
    <row r="1149" spans="1:10" x14ac:dyDescent="0.25">
      <c r="A1149">
        <v>8353</v>
      </c>
      <c r="B1149" t="s">
        <v>12</v>
      </c>
      <c r="C1149" t="s">
        <v>13</v>
      </c>
      <c r="D1149" t="s">
        <v>450</v>
      </c>
      <c r="E1149" s="8">
        <v>40544</v>
      </c>
      <c r="F1149" s="9">
        <v>3.3000000000000002E-2</v>
      </c>
      <c r="G1149" s="10">
        <v>-1.1000000000000001</v>
      </c>
      <c r="H1149" t="s">
        <v>17</v>
      </c>
      <c r="I1149" s="11">
        <v>-3300</v>
      </c>
      <c r="J1149" s="12">
        <v>100000</v>
      </c>
    </row>
    <row r="1150" spans="1:10" x14ac:dyDescent="0.25">
      <c r="A1150">
        <v>8354</v>
      </c>
      <c r="B1150" t="s">
        <v>12</v>
      </c>
      <c r="C1150" t="s">
        <v>13</v>
      </c>
      <c r="D1150" t="s">
        <v>950</v>
      </c>
      <c r="E1150" s="8">
        <v>40544</v>
      </c>
      <c r="F1150" s="9">
        <v>4.4000000000000004E-2</v>
      </c>
      <c r="G1150" s="10">
        <v>-1.1000000000000001</v>
      </c>
      <c r="H1150" t="s">
        <v>17</v>
      </c>
      <c r="I1150" s="11">
        <v>-4400</v>
      </c>
      <c r="J1150" s="12">
        <v>100000</v>
      </c>
    </row>
    <row r="1151" spans="1:10" x14ac:dyDescent="0.25">
      <c r="A1151">
        <v>8359</v>
      </c>
      <c r="B1151" t="s">
        <v>12</v>
      </c>
      <c r="C1151" t="s">
        <v>13</v>
      </c>
      <c r="D1151" t="s">
        <v>951</v>
      </c>
      <c r="E1151" s="8">
        <v>40544</v>
      </c>
      <c r="F1151" s="9">
        <v>4.4000000000000004E-2</v>
      </c>
      <c r="G1151" s="10">
        <v>-1.1000000000000001</v>
      </c>
      <c r="H1151" t="s">
        <v>15</v>
      </c>
      <c r="I1151" s="11">
        <v>3999.9999999999995</v>
      </c>
      <c r="J1151" s="12">
        <v>100000</v>
      </c>
    </row>
    <row r="1152" spans="1:10" x14ac:dyDescent="0.25">
      <c r="A1152">
        <v>8360</v>
      </c>
      <c r="B1152" t="s">
        <v>12</v>
      </c>
      <c r="C1152" t="s">
        <v>26</v>
      </c>
      <c r="D1152" t="s">
        <v>952</v>
      </c>
      <c r="E1152" s="8">
        <v>40544</v>
      </c>
      <c r="F1152" s="9">
        <v>4.4000000000000004E-2</v>
      </c>
      <c r="G1152" s="10">
        <v>-1.1000000000000001</v>
      </c>
      <c r="H1152" t="s">
        <v>15</v>
      </c>
      <c r="I1152" s="11">
        <v>3999.9999999999995</v>
      </c>
      <c r="J1152" s="12">
        <v>100000</v>
      </c>
    </row>
    <row r="1153" spans="1:10" x14ac:dyDescent="0.25">
      <c r="A1153">
        <v>8361</v>
      </c>
      <c r="B1153" t="s">
        <v>12</v>
      </c>
      <c r="C1153" t="s">
        <v>13</v>
      </c>
      <c r="D1153" t="s">
        <v>953</v>
      </c>
      <c r="E1153" s="8">
        <v>40544</v>
      </c>
      <c r="F1153" s="9">
        <v>3.3000000000000002E-2</v>
      </c>
      <c r="G1153" s="10">
        <v>-1.1000000000000001</v>
      </c>
      <c r="H1153" t="s">
        <v>15</v>
      </c>
      <c r="I1153" s="11">
        <v>2999.9999999999995</v>
      </c>
      <c r="J1153" s="12">
        <v>100000</v>
      </c>
    </row>
    <row r="1154" spans="1:10" x14ac:dyDescent="0.25">
      <c r="A1154">
        <v>8314</v>
      </c>
      <c r="B1154" t="s">
        <v>12</v>
      </c>
      <c r="C1154" t="s">
        <v>13</v>
      </c>
      <c r="D1154" t="s">
        <v>788</v>
      </c>
      <c r="E1154" s="8">
        <v>40542</v>
      </c>
      <c r="F1154" s="9">
        <v>3.3000000000000002E-2</v>
      </c>
      <c r="G1154" s="10">
        <v>-1.1000000000000001</v>
      </c>
      <c r="H1154" t="s">
        <v>15</v>
      </c>
      <c r="I1154" s="11">
        <v>2999.9999999999995</v>
      </c>
      <c r="J1154" s="12">
        <v>100000</v>
      </c>
    </row>
    <row r="1155" spans="1:10" x14ac:dyDescent="0.25">
      <c r="A1155">
        <v>8328</v>
      </c>
      <c r="B1155" t="s">
        <v>12</v>
      </c>
      <c r="C1155" t="s">
        <v>13</v>
      </c>
      <c r="D1155" t="s">
        <v>954</v>
      </c>
      <c r="E1155" s="8">
        <v>40542</v>
      </c>
      <c r="F1155" s="9">
        <v>4.4000000000000004E-2</v>
      </c>
      <c r="G1155" s="10">
        <v>-1.1000000000000001</v>
      </c>
      <c r="H1155" t="s">
        <v>17</v>
      </c>
      <c r="I1155" s="11">
        <v>-4400</v>
      </c>
      <c r="J1155" s="12">
        <v>100000</v>
      </c>
    </row>
    <row r="1156" spans="1:10" x14ac:dyDescent="0.25">
      <c r="A1156">
        <v>8329</v>
      </c>
      <c r="B1156" t="s">
        <v>12</v>
      </c>
      <c r="C1156" t="s">
        <v>13</v>
      </c>
      <c r="D1156" t="s">
        <v>955</v>
      </c>
      <c r="E1156" s="8">
        <v>40542</v>
      </c>
      <c r="F1156" s="9">
        <v>3.3000000000000002E-2</v>
      </c>
      <c r="G1156" s="10">
        <v>-1.1000000000000001</v>
      </c>
      <c r="H1156" t="s">
        <v>17</v>
      </c>
      <c r="I1156" s="11">
        <v>-3300</v>
      </c>
      <c r="J1156" s="12">
        <v>100000</v>
      </c>
    </row>
    <row r="1157" spans="1:10" x14ac:dyDescent="0.25">
      <c r="A1157">
        <v>8311</v>
      </c>
      <c r="B1157" t="s">
        <v>12</v>
      </c>
      <c r="C1157" t="s">
        <v>13</v>
      </c>
      <c r="D1157" t="s">
        <v>956</v>
      </c>
      <c r="E1157" s="8">
        <v>40541</v>
      </c>
      <c r="F1157" s="9">
        <v>0.05</v>
      </c>
      <c r="G1157" s="10">
        <v>-1.1000000000000001</v>
      </c>
      <c r="H1157" t="s">
        <v>15</v>
      </c>
      <c r="I1157" s="11">
        <v>4545.454545454545</v>
      </c>
      <c r="J1157" s="12">
        <v>100000</v>
      </c>
    </row>
    <row r="1158" spans="1:10" x14ac:dyDescent="0.25">
      <c r="A1158">
        <v>8312</v>
      </c>
      <c r="B1158" t="s">
        <v>12</v>
      </c>
      <c r="C1158" t="s">
        <v>26</v>
      </c>
      <c r="D1158" t="s">
        <v>957</v>
      </c>
      <c r="E1158" s="8">
        <v>40541</v>
      </c>
      <c r="F1158" s="9">
        <v>2.2000000000000002E-2</v>
      </c>
      <c r="G1158" s="10">
        <v>-1.1000000000000001</v>
      </c>
      <c r="H1158" t="s">
        <v>17</v>
      </c>
      <c r="I1158" s="11">
        <v>-2200</v>
      </c>
      <c r="J1158" s="12">
        <v>100000</v>
      </c>
    </row>
    <row r="1159" spans="1:10" x14ac:dyDescent="0.25">
      <c r="A1159">
        <v>8313</v>
      </c>
      <c r="B1159" t="s">
        <v>12</v>
      </c>
      <c r="C1159" t="s">
        <v>13</v>
      </c>
      <c r="D1159" t="s">
        <v>958</v>
      </c>
      <c r="E1159" s="8">
        <v>40541</v>
      </c>
      <c r="F1159" s="9">
        <v>2.5000000000000001E-2</v>
      </c>
      <c r="G1159" s="10">
        <v>-1.1000000000000001</v>
      </c>
      <c r="H1159" t="s">
        <v>17</v>
      </c>
      <c r="I1159" s="11">
        <v>-2500</v>
      </c>
      <c r="J1159" s="12">
        <v>100000</v>
      </c>
    </row>
    <row r="1160" spans="1:10" x14ac:dyDescent="0.25">
      <c r="A1160">
        <v>8291</v>
      </c>
      <c r="B1160" t="s">
        <v>12</v>
      </c>
      <c r="C1160" t="s">
        <v>13</v>
      </c>
      <c r="D1160" t="s">
        <v>959</v>
      </c>
      <c r="E1160" s="8">
        <v>40540</v>
      </c>
      <c r="F1160" s="9">
        <v>3.3000000000000002E-2</v>
      </c>
      <c r="G1160" s="10">
        <v>-1.1000000000000001</v>
      </c>
      <c r="H1160" t="s">
        <v>15</v>
      </c>
      <c r="I1160" s="11">
        <v>2999.9999999999995</v>
      </c>
      <c r="J1160" s="12">
        <v>100000</v>
      </c>
    </row>
    <row r="1161" spans="1:10" x14ac:dyDescent="0.25">
      <c r="A1161">
        <v>8292</v>
      </c>
      <c r="B1161" t="s">
        <v>12</v>
      </c>
      <c r="C1161" t="s">
        <v>13</v>
      </c>
      <c r="D1161" t="s">
        <v>960</v>
      </c>
      <c r="E1161" s="8">
        <v>40540</v>
      </c>
      <c r="F1161" s="9">
        <v>4.4000000000000004E-2</v>
      </c>
      <c r="G1161" s="10">
        <v>-1.1000000000000001</v>
      </c>
      <c r="H1161" t="s">
        <v>17</v>
      </c>
      <c r="I1161" s="11">
        <v>-4400</v>
      </c>
      <c r="J1161" s="12">
        <v>100000</v>
      </c>
    </row>
    <row r="1162" spans="1:10" x14ac:dyDescent="0.25">
      <c r="A1162">
        <v>8277</v>
      </c>
      <c r="B1162" t="s">
        <v>12</v>
      </c>
      <c r="C1162" t="s">
        <v>13</v>
      </c>
      <c r="D1162" t="s">
        <v>961</v>
      </c>
      <c r="E1162" s="8">
        <v>40539</v>
      </c>
      <c r="F1162" s="9">
        <v>3.3000000000000002E-2</v>
      </c>
      <c r="G1162" s="10">
        <v>-1.1000000000000001</v>
      </c>
      <c r="H1162" t="s">
        <v>17</v>
      </c>
      <c r="I1162" s="11">
        <v>-3300</v>
      </c>
      <c r="J1162" s="12">
        <v>100000</v>
      </c>
    </row>
    <row r="1163" spans="1:10" x14ac:dyDescent="0.25">
      <c r="A1163">
        <v>8268</v>
      </c>
      <c r="B1163" t="s">
        <v>12</v>
      </c>
      <c r="C1163" t="s">
        <v>13</v>
      </c>
      <c r="D1163" t="s">
        <v>962</v>
      </c>
      <c r="E1163" s="8">
        <v>40538</v>
      </c>
      <c r="F1163" s="9">
        <v>4.4000000000000004E-2</v>
      </c>
      <c r="G1163" s="10">
        <v>-1.1000000000000001</v>
      </c>
      <c r="H1163" t="s">
        <v>15</v>
      </c>
      <c r="I1163" s="11">
        <v>3999.9999999999995</v>
      </c>
      <c r="J1163" s="12">
        <v>100000</v>
      </c>
    </row>
    <row r="1164" spans="1:10" x14ac:dyDescent="0.25">
      <c r="A1164">
        <v>8227</v>
      </c>
      <c r="B1164" t="s">
        <v>12</v>
      </c>
      <c r="C1164" t="s">
        <v>13</v>
      </c>
      <c r="D1164" t="s">
        <v>963</v>
      </c>
      <c r="E1164" s="8">
        <v>40536</v>
      </c>
      <c r="F1164" s="9">
        <v>4.4000000000000004E-2</v>
      </c>
      <c r="G1164" s="10">
        <v>-1.1000000000000001</v>
      </c>
      <c r="H1164" t="s">
        <v>15</v>
      </c>
      <c r="I1164" s="11">
        <v>3999.9999999999995</v>
      </c>
      <c r="J1164" s="12">
        <v>100000</v>
      </c>
    </row>
    <row r="1165" spans="1:10" x14ac:dyDescent="0.25">
      <c r="A1165">
        <v>8228</v>
      </c>
      <c r="B1165" t="s">
        <v>12</v>
      </c>
      <c r="C1165" t="s">
        <v>41</v>
      </c>
      <c r="D1165" t="s">
        <v>964</v>
      </c>
      <c r="E1165" s="8">
        <v>40536</v>
      </c>
      <c r="F1165" s="9">
        <v>0.01</v>
      </c>
      <c r="G1165" s="10">
        <v>3.1</v>
      </c>
      <c r="H1165" t="s">
        <v>15</v>
      </c>
      <c r="I1165" s="11">
        <v>3100</v>
      </c>
      <c r="J1165" s="12">
        <v>100000</v>
      </c>
    </row>
    <row r="1166" spans="1:10" x14ac:dyDescent="0.25">
      <c r="A1166">
        <v>8225</v>
      </c>
      <c r="B1166" t="s">
        <v>12</v>
      </c>
      <c r="C1166" t="s">
        <v>13</v>
      </c>
      <c r="D1166" t="s">
        <v>965</v>
      </c>
      <c r="E1166" s="8">
        <v>40535</v>
      </c>
      <c r="F1166" s="9">
        <v>4.4999999999999998E-2</v>
      </c>
      <c r="G1166" s="10">
        <v>-1.1000000000000001</v>
      </c>
      <c r="H1166" t="s">
        <v>17</v>
      </c>
      <c r="I1166" s="11">
        <v>-4500</v>
      </c>
      <c r="J1166" s="12"/>
    </row>
    <row r="1167" spans="1:10" x14ac:dyDescent="0.25">
      <c r="A1167">
        <v>8207</v>
      </c>
      <c r="B1167" t="s">
        <v>12</v>
      </c>
      <c r="C1167" t="s">
        <v>13</v>
      </c>
      <c r="D1167" t="s">
        <v>966</v>
      </c>
      <c r="E1167" s="8">
        <v>40534</v>
      </c>
      <c r="F1167" s="9">
        <v>4.4000000000000004E-2</v>
      </c>
      <c r="G1167" s="10">
        <v>-1.1000000000000001</v>
      </c>
      <c r="H1167" t="s">
        <v>17</v>
      </c>
      <c r="I1167" s="11">
        <v>-4400</v>
      </c>
      <c r="J1167" s="12">
        <v>100000</v>
      </c>
    </row>
    <row r="1168" spans="1:10" x14ac:dyDescent="0.25">
      <c r="A1168">
        <v>8205</v>
      </c>
      <c r="B1168" t="s">
        <v>12</v>
      </c>
      <c r="C1168" t="s">
        <v>13</v>
      </c>
      <c r="D1168" t="s">
        <v>967</v>
      </c>
      <c r="E1168" s="8">
        <v>40533</v>
      </c>
      <c r="F1168" s="9">
        <v>3.3000000000000002E-2</v>
      </c>
      <c r="G1168" s="10">
        <v>-1.1000000000000001</v>
      </c>
      <c r="H1168" t="s">
        <v>15</v>
      </c>
      <c r="I1168" s="11">
        <v>2999.9999999999995</v>
      </c>
      <c r="J1168" s="12">
        <v>100000</v>
      </c>
    </row>
    <row r="1169" spans="1:10" x14ac:dyDescent="0.25">
      <c r="A1169">
        <v>8166</v>
      </c>
      <c r="B1169" t="s">
        <v>12</v>
      </c>
      <c r="C1169" t="s">
        <v>13</v>
      </c>
      <c r="D1169" t="s">
        <v>968</v>
      </c>
      <c r="E1169" s="8">
        <v>40530</v>
      </c>
      <c r="F1169" s="9">
        <v>0.04</v>
      </c>
      <c r="G1169" s="10">
        <v>-1.1000000000000001</v>
      </c>
      <c r="H1169" t="s">
        <v>17</v>
      </c>
      <c r="I1169" s="11">
        <v>-4000</v>
      </c>
      <c r="J1169" s="12">
        <v>100000</v>
      </c>
    </row>
    <row r="1170" spans="1:10" x14ac:dyDescent="0.25">
      <c r="A1170">
        <v>8167</v>
      </c>
      <c r="B1170" t="s">
        <v>12</v>
      </c>
      <c r="C1170" t="s">
        <v>13</v>
      </c>
      <c r="D1170" t="s">
        <v>969</v>
      </c>
      <c r="E1170" s="8">
        <v>40530</v>
      </c>
      <c r="F1170" s="9">
        <v>4.4000000000000004E-2</v>
      </c>
      <c r="G1170" s="10">
        <v>-1.1000000000000001</v>
      </c>
      <c r="H1170" t="s">
        <v>17</v>
      </c>
      <c r="I1170" s="11">
        <v>-4400</v>
      </c>
      <c r="J1170" s="12">
        <v>100000</v>
      </c>
    </row>
    <row r="1171" spans="1:10" x14ac:dyDescent="0.25">
      <c r="A1171">
        <v>8064</v>
      </c>
      <c r="B1171" t="s">
        <v>12</v>
      </c>
      <c r="C1171" t="s">
        <v>13</v>
      </c>
      <c r="D1171" t="s">
        <v>788</v>
      </c>
      <c r="E1171" s="8">
        <v>40523</v>
      </c>
      <c r="F1171" s="9">
        <v>4.4000000000000004E-2</v>
      </c>
      <c r="G1171" s="10">
        <v>-1.1000000000000001</v>
      </c>
      <c r="H1171" t="s">
        <v>17</v>
      </c>
      <c r="I1171" s="11">
        <v>-4400</v>
      </c>
      <c r="J1171" s="12">
        <v>100000</v>
      </c>
    </row>
    <row r="1172" spans="1:10" x14ac:dyDescent="0.25">
      <c r="A1172">
        <v>8065</v>
      </c>
      <c r="B1172" t="s">
        <v>12</v>
      </c>
      <c r="C1172" t="s">
        <v>29</v>
      </c>
      <c r="D1172" t="s">
        <v>970</v>
      </c>
      <c r="E1172" s="8">
        <v>40523</v>
      </c>
      <c r="F1172" s="9">
        <v>1.1000000000000001E-2</v>
      </c>
      <c r="G1172" s="10">
        <v>-1.1000000000000001</v>
      </c>
      <c r="H1172" t="s">
        <v>15</v>
      </c>
      <c r="I1172" s="11">
        <v>999.99999999999989</v>
      </c>
      <c r="J1172" s="12">
        <v>100000</v>
      </c>
    </row>
    <row r="1173" spans="1:10" x14ac:dyDescent="0.25">
      <c r="A1173">
        <v>7987</v>
      </c>
      <c r="B1173" t="s">
        <v>12</v>
      </c>
      <c r="C1173" t="s">
        <v>13</v>
      </c>
      <c r="D1173" t="s">
        <v>971</v>
      </c>
      <c r="E1173" s="8">
        <v>40516</v>
      </c>
      <c r="F1173" s="9">
        <v>0.04</v>
      </c>
      <c r="G1173" s="10">
        <v>-1.1000000000000001</v>
      </c>
      <c r="H1173" t="s">
        <v>17</v>
      </c>
      <c r="I1173" s="11">
        <v>-4000</v>
      </c>
      <c r="J1173" s="12">
        <v>100000</v>
      </c>
    </row>
    <row r="1174" spans="1:10" x14ac:dyDescent="0.25">
      <c r="A1174">
        <v>7988</v>
      </c>
      <c r="B1174" t="s">
        <v>12</v>
      </c>
      <c r="C1174" t="s">
        <v>41</v>
      </c>
      <c r="D1174" t="s">
        <v>972</v>
      </c>
      <c r="E1174" s="8">
        <v>40516</v>
      </c>
      <c r="F1174" s="9">
        <v>0.01</v>
      </c>
      <c r="G1174" s="10">
        <v>2.85</v>
      </c>
      <c r="H1174" t="s">
        <v>17</v>
      </c>
      <c r="I1174" s="12">
        <v>-1000</v>
      </c>
      <c r="J1174" s="12">
        <v>100000</v>
      </c>
    </row>
    <row r="1175" spans="1:10" x14ac:dyDescent="0.25">
      <c r="A1175">
        <v>7989</v>
      </c>
      <c r="B1175" t="s">
        <v>12</v>
      </c>
      <c r="C1175" t="s">
        <v>13</v>
      </c>
      <c r="D1175" t="s">
        <v>973</v>
      </c>
      <c r="E1175" s="8">
        <v>40516</v>
      </c>
      <c r="F1175" s="9">
        <v>5.5E-2</v>
      </c>
      <c r="G1175" s="10">
        <v>-1.1000000000000001</v>
      </c>
      <c r="H1175" t="s">
        <v>15</v>
      </c>
      <c r="I1175" s="11">
        <v>5000</v>
      </c>
      <c r="J1175" s="12">
        <v>100000</v>
      </c>
    </row>
    <row r="1176" spans="1:10" x14ac:dyDescent="0.25">
      <c r="A1176">
        <v>7990</v>
      </c>
      <c r="B1176" t="s">
        <v>12</v>
      </c>
      <c r="C1176" t="s">
        <v>13</v>
      </c>
      <c r="D1176" t="s">
        <v>692</v>
      </c>
      <c r="E1176" s="8">
        <v>40516</v>
      </c>
      <c r="F1176" s="9">
        <v>3.3000000000000002E-2</v>
      </c>
      <c r="G1176" s="10">
        <v>-1.1000000000000001</v>
      </c>
      <c r="H1176" t="s">
        <v>17</v>
      </c>
      <c r="I1176" s="11">
        <v>-3300</v>
      </c>
      <c r="J1176" s="12">
        <v>100000</v>
      </c>
    </row>
    <row r="1177" spans="1:10" x14ac:dyDescent="0.25">
      <c r="A1177">
        <v>7991</v>
      </c>
      <c r="B1177" t="s">
        <v>12</v>
      </c>
      <c r="C1177" t="s">
        <v>13</v>
      </c>
      <c r="D1177" t="s">
        <v>974</v>
      </c>
      <c r="E1177" s="8">
        <v>40516</v>
      </c>
      <c r="F1177" s="9">
        <v>1.1000000000000001E-2</v>
      </c>
      <c r="G1177" s="10">
        <v>-1.1000000000000001</v>
      </c>
      <c r="H1177" t="s">
        <v>17</v>
      </c>
      <c r="I1177" s="11">
        <v>-1100</v>
      </c>
      <c r="J1177" s="12">
        <v>100000</v>
      </c>
    </row>
    <row r="1178" spans="1:10" x14ac:dyDescent="0.25">
      <c r="A1178">
        <v>7992</v>
      </c>
      <c r="B1178" t="s">
        <v>12</v>
      </c>
      <c r="C1178" t="s">
        <v>13</v>
      </c>
      <c r="D1178" t="s">
        <v>975</v>
      </c>
      <c r="E1178" s="8">
        <v>40516</v>
      </c>
      <c r="F1178" s="9">
        <v>0.05</v>
      </c>
      <c r="G1178" s="10">
        <v>-1.1000000000000001</v>
      </c>
      <c r="H1178" t="s">
        <v>17</v>
      </c>
      <c r="I1178" s="11">
        <v>-5000</v>
      </c>
      <c r="J1178" s="12">
        <v>100000</v>
      </c>
    </row>
    <row r="1179" spans="1:10" x14ac:dyDescent="0.25">
      <c r="A1179">
        <v>7936</v>
      </c>
      <c r="B1179" t="s">
        <v>12</v>
      </c>
      <c r="C1179" t="s">
        <v>13</v>
      </c>
      <c r="D1179" t="s">
        <v>976</v>
      </c>
      <c r="E1179" s="8">
        <v>40515</v>
      </c>
      <c r="F1179" s="9">
        <v>0.04</v>
      </c>
      <c r="G1179" s="10">
        <v>-1.2</v>
      </c>
      <c r="H1179" t="s">
        <v>15</v>
      </c>
      <c r="I1179" s="11">
        <v>3333.3333333333335</v>
      </c>
      <c r="J1179" s="12">
        <v>100000</v>
      </c>
    </row>
    <row r="1180" spans="1:10" x14ac:dyDescent="0.25">
      <c r="A1180">
        <v>7925</v>
      </c>
      <c r="B1180" t="s">
        <v>12</v>
      </c>
      <c r="C1180" t="s">
        <v>13</v>
      </c>
      <c r="D1180" t="s">
        <v>977</v>
      </c>
      <c r="E1180" s="8">
        <v>40514</v>
      </c>
      <c r="F1180" s="9">
        <v>4.4000000000000004E-2</v>
      </c>
      <c r="G1180" s="10">
        <v>-1.1000000000000001</v>
      </c>
      <c r="H1180" t="s">
        <v>15</v>
      </c>
      <c r="I1180" s="11">
        <v>3999.9999999999995</v>
      </c>
      <c r="J1180" s="12">
        <v>100000</v>
      </c>
    </row>
    <row r="1181" spans="1:10" x14ac:dyDescent="0.25">
      <c r="A1181">
        <v>7858</v>
      </c>
      <c r="B1181" t="s">
        <v>12</v>
      </c>
      <c r="C1181" t="s">
        <v>13</v>
      </c>
      <c r="D1181" t="s">
        <v>978</v>
      </c>
      <c r="E1181" s="8">
        <v>40509</v>
      </c>
      <c r="F1181" s="9">
        <v>5.5E-2</v>
      </c>
      <c r="G1181" s="10">
        <v>-1.1000000000000001</v>
      </c>
      <c r="H1181" t="s">
        <v>17</v>
      </c>
      <c r="I1181" s="11">
        <v>-5500</v>
      </c>
      <c r="J1181" s="12">
        <v>100000</v>
      </c>
    </row>
    <row r="1182" spans="1:10" x14ac:dyDescent="0.25">
      <c r="A1182">
        <v>7859</v>
      </c>
      <c r="B1182" t="s">
        <v>12</v>
      </c>
      <c r="C1182" t="s">
        <v>13</v>
      </c>
      <c r="D1182" t="s">
        <v>979</v>
      </c>
      <c r="E1182" s="8">
        <v>40509</v>
      </c>
      <c r="F1182" s="9">
        <v>4.4000000000000004E-2</v>
      </c>
      <c r="G1182" s="10">
        <v>-1.1000000000000001</v>
      </c>
      <c r="H1182" t="s">
        <v>17</v>
      </c>
      <c r="I1182" s="11">
        <v>-4400</v>
      </c>
      <c r="J1182" s="12">
        <v>100000</v>
      </c>
    </row>
    <row r="1183" spans="1:10" x14ac:dyDescent="0.25">
      <c r="A1183">
        <v>7860</v>
      </c>
      <c r="B1183" t="s">
        <v>12</v>
      </c>
      <c r="C1183" t="s">
        <v>13</v>
      </c>
      <c r="D1183" t="s">
        <v>980</v>
      </c>
      <c r="E1183" s="8">
        <v>40509</v>
      </c>
      <c r="F1183" s="9">
        <v>3.3000000000000002E-2</v>
      </c>
      <c r="G1183" s="10">
        <v>-1.1000000000000001</v>
      </c>
      <c r="H1183" t="s">
        <v>17</v>
      </c>
      <c r="I1183" s="11">
        <v>-3300</v>
      </c>
      <c r="J1183" s="12">
        <v>100000</v>
      </c>
    </row>
    <row r="1184" spans="1:10" x14ac:dyDescent="0.25">
      <c r="A1184">
        <v>7861</v>
      </c>
      <c r="B1184" t="s">
        <v>12</v>
      </c>
      <c r="C1184" t="s">
        <v>13</v>
      </c>
      <c r="D1184" t="s">
        <v>981</v>
      </c>
      <c r="E1184" s="8">
        <v>40509</v>
      </c>
      <c r="F1184" s="9">
        <v>4.4999999999999998E-2</v>
      </c>
      <c r="G1184" s="10">
        <v>-1.1000000000000001</v>
      </c>
      <c r="H1184" t="s">
        <v>17</v>
      </c>
      <c r="I1184" s="11">
        <v>-4500</v>
      </c>
      <c r="J1184" s="12">
        <v>100000</v>
      </c>
    </row>
    <row r="1185" spans="1:10" x14ac:dyDescent="0.25">
      <c r="A1185">
        <v>7862</v>
      </c>
      <c r="B1185" t="s">
        <v>12</v>
      </c>
      <c r="C1185" t="s">
        <v>13</v>
      </c>
      <c r="D1185" t="s">
        <v>982</v>
      </c>
      <c r="E1185" s="8">
        <v>40509</v>
      </c>
      <c r="F1185" s="9">
        <v>3.3000000000000002E-2</v>
      </c>
      <c r="G1185" s="10">
        <v>-1.1000000000000001</v>
      </c>
      <c r="H1185" t="s">
        <v>15</v>
      </c>
      <c r="I1185" s="11">
        <v>2999.9999999999995</v>
      </c>
      <c r="J1185" s="12">
        <v>100000</v>
      </c>
    </row>
    <row r="1186" spans="1:10" x14ac:dyDescent="0.25">
      <c r="A1186">
        <v>7837</v>
      </c>
      <c r="B1186" t="s">
        <v>12</v>
      </c>
      <c r="C1186" t="s">
        <v>13</v>
      </c>
      <c r="D1186" t="s">
        <v>983</v>
      </c>
      <c r="E1186" s="8">
        <v>40508</v>
      </c>
      <c r="F1186" s="9">
        <v>5.5E-2</v>
      </c>
      <c r="G1186" s="10">
        <v>-1.1000000000000001</v>
      </c>
      <c r="H1186" t="s">
        <v>15</v>
      </c>
      <c r="I1186" s="11">
        <v>5000</v>
      </c>
      <c r="J1186" s="12">
        <v>100000</v>
      </c>
    </row>
    <row r="1187" spans="1:10" x14ac:dyDescent="0.25">
      <c r="A1187">
        <v>7838</v>
      </c>
      <c r="B1187" t="s">
        <v>12</v>
      </c>
      <c r="C1187" t="s">
        <v>13</v>
      </c>
      <c r="D1187" t="s">
        <v>984</v>
      </c>
      <c r="E1187" s="8">
        <v>40508</v>
      </c>
      <c r="F1187" s="9">
        <v>3.3000000000000002E-2</v>
      </c>
      <c r="G1187" s="10">
        <v>-1.1000000000000001</v>
      </c>
      <c r="H1187" t="s">
        <v>15</v>
      </c>
      <c r="I1187" s="11">
        <v>2999.9999999999995</v>
      </c>
      <c r="J1187" s="12">
        <v>100000</v>
      </c>
    </row>
    <row r="1188" spans="1:10" x14ac:dyDescent="0.25">
      <c r="A1188">
        <v>7839</v>
      </c>
      <c r="B1188" t="s">
        <v>12</v>
      </c>
      <c r="C1188" t="s">
        <v>13</v>
      </c>
      <c r="D1188" t="s">
        <v>985</v>
      </c>
      <c r="E1188" s="8">
        <v>40508</v>
      </c>
      <c r="F1188" s="9">
        <v>4.4000000000000004E-2</v>
      </c>
      <c r="G1188" s="10">
        <v>-1.1000000000000001</v>
      </c>
      <c r="H1188" t="s">
        <v>17</v>
      </c>
      <c r="I1188" s="11">
        <v>-4400</v>
      </c>
      <c r="J1188" s="12">
        <v>100000</v>
      </c>
    </row>
    <row r="1189" spans="1:10" x14ac:dyDescent="0.25">
      <c r="A1189">
        <v>7816</v>
      </c>
      <c r="B1189" t="s">
        <v>12</v>
      </c>
      <c r="C1189" t="s">
        <v>13</v>
      </c>
      <c r="D1189" t="s">
        <v>287</v>
      </c>
      <c r="E1189" s="8">
        <v>40507</v>
      </c>
      <c r="F1189" s="9">
        <v>4.4000000000000004E-2</v>
      </c>
      <c r="G1189" s="10">
        <v>-1.1000000000000001</v>
      </c>
      <c r="H1189" t="s">
        <v>17</v>
      </c>
      <c r="I1189" s="11">
        <v>-4400</v>
      </c>
      <c r="J1189" s="12">
        <v>100000</v>
      </c>
    </row>
    <row r="1190" spans="1:10" x14ac:dyDescent="0.25">
      <c r="A1190">
        <v>7795</v>
      </c>
      <c r="B1190" t="s">
        <v>12</v>
      </c>
      <c r="C1190" t="s">
        <v>29</v>
      </c>
      <c r="D1190" t="s">
        <v>986</v>
      </c>
      <c r="E1190" s="8">
        <v>40505</v>
      </c>
      <c r="F1190" s="9">
        <v>3.3000000000000002E-2</v>
      </c>
      <c r="G1190" s="10">
        <v>-1.1000000000000001</v>
      </c>
      <c r="H1190" t="s">
        <v>15</v>
      </c>
      <c r="I1190" s="11">
        <v>2999.9999999999995</v>
      </c>
      <c r="J1190" s="12">
        <v>100000</v>
      </c>
    </row>
    <row r="1191" spans="1:10" x14ac:dyDescent="0.25">
      <c r="A1191">
        <v>7736</v>
      </c>
      <c r="B1191" t="s">
        <v>12</v>
      </c>
      <c r="C1191" t="s">
        <v>13</v>
      </c>
      <c r="D1191" t="s">
        <v>275</v>
      </c>
      <c r="E1191" s="8">
        <v>40502</v>
      </c>
      <c r="F1191" s="9">
        <v>2.2000000000000002E-2</v>
      </c>
      <c r="G1191" s="10">
        <v>-1.1000000000000001</v>
      </c>
      <c r="H1191" t="s">
        <v>17</v>
      </c>
      <c r="I1191" s="11">
        <v>-2200</v>
      </c>
      <c r="J1191" s="12">
        <v>100000</v>
      </c>
    </row>
    <row r="1192" spans="1:10" x14ac:dyDescent="0.25">
      <c r="A1192">
        <v>7737</v>
      </c>
      <c r="B1192" t="s">
        <v>12</v>
      </c>
      <c r="C1192" t="s">
        <v>13</v>
      </c>
      <c r="D1192" t="s">
        <v>987</v>
      </c>
      <c r="E1192" s="8">
        <v>40502</v>
      </c>
      <c r="F1192" s="9">
        <v>4.4000000000000004E-2</v>
      </c>
      <c r="G1192" s="10">
        <v>-1.1000000000000001</v>
      </c>
      <c r="H1192" t="s">
        <v>17</v>
      </c>
      <c r="I1192" s="11">
        <v>-4400</v>
      </c>
      <c r="J1192" s="12">
        <v>100000</v>
      </c>
    </row>
    <row r="1193" spans="1:10" x14ac:dyDescent="0.25">
      <c r="A1193">
        <v>7738</v>
      </c>
      <c r="B1193" t="s">
        <v>12</v>
      </c>
      <c r="C1193" t="s">
        <v>13</v>
      </c>
      <c r="D1193" t="s">
        <v>988</v>
      </c>
      <c r="E1193" s="8">
        <v>40502</v>
      </c>
      <c r="F1193" s="9">
        <v>4.4000000000000004E-2</v>
      </c>
      <c r="G1193" s="10">
        <v>-1.1000000000000001</v>
      </c>
      <c r="H1193" t="s">
        <v>17</v>
      </c>
      <c r="I1193" s="11">
        <v>-4400</v>
      </c>
      <c r="J1193" s="12">
        <v>100000</v>
      </c>
    </row>
    <row r="1194" spans="1:10" x14ac:dyDescent="0.25">
      <c r="A1194">
        <v>7739</v>
      </c>
      <c r="B1194" t="s">
        <v>12</v>
      </c>
      <c r="C1194" t="s">
        <v>13</v>
      </c>
      <c r="D1194" t="s">
        <v>668</v>
      </c>
      <c r="E1194" s="8">
        <v>40502</v>
      </c>
      <c r="F1194" s="9">
        <v>3.3000000000000002E-2</v>
      </c>
      <c r="G1194" s="10">
        <v>-1.1000000000000001</v>
      </c>
      <c r="H1194" t="s">
        <v>15</v>
      </c>
      <c r="I1194" s="11">
        <v>2999.9999999999995</v>
      </c>
      <c r="J1194" s="12">
        <v>100000</v>
      </c>
    </row>
    <row r="1195" spans="1:10" x14ac:dyDescent="0.25">
      <c r="A1195">
        <v>7740</v>
      </c>
      <c r="B1195" t="s">
        <v>12</v>
      </c>
      <c r="C1195" t="s">
        <v>13</v>
      </c>
      <c r="D1195" t="s">
        <v>989</v>
      </c>
      <c r="E1195" s="8">
        <v>40502</v>
      </c>
      <c r="F1195" s="9">
        <v>5.5E-2</v>
      </c>
      <c r="G1195" s="10">
        <v>-1.1000000000000001</v>
      </c>
      <c r="H1195" t="s">
        <v>15</v>
      </c>
      <c r="I1195" s="11">
        <v>5000</v>
      </c>
      <c r="J1195" s="12">
        <v>100000</v>
      </c>
    </row>
    <row r="1196" spans="1:10" x14ac:dyDescent="0.25">
      <c r="A1196">
        <v>7714</v>
      </c>
      <c r="B1196" t="s">
        <v>12</v>
      </c>
      <c r="C1196" t="s">
        <v>41</v>
      </c>
      <c r="D1196" t="s">
        <v>990</v>
      </c>
      <c r="E1196" s="8">
        <v>40500</v>
      </c>
      <c r="F1196" s="9">
        <v>0.04</v>
      </c>
      <c r="G1196" s="10">
        <v>1.1100000000000001</v>
      </c>
      <c r="H1196" t="s">
        <v>17</v>
      </c>
      <c r="I1196" s="12">
        <v>-4000</v>
      </c>
      <c r="J1196" s="12">
        <v>100000</v>
      </c>
    </row>
    <row r="1197" spans="1:10" x14ac:dyDescent="0.25">
      <c r="A1197">
        <v>7702</v>
      </c>
      <c r="B1197" t="s">
        <v>12</v>
      </c>
      <c r="C1197" t="s">
        <v>13</v>
      </c>
      <c r="D1197" t="s">
        <v>991</v>
      </c>
      <c r="E1197" s="8">
        <v>40499</v>
      </c>
      <c r="F1197" s="9">
        <v>3.85E-2</v>
      </c>
      <c r="G1197" s="10">
        <v>-1.1000000000000001</v>
      </c>
      <c r="H1197" t="s">
        <v>17</v>
      </c>
      <c r="I1197" s="11">
        <v>-3850</v>
      </c>
      <c r="J1197" s="12">
        <v>100000</v>
      </c>
    </row>
    <row r="1198" spans="1:10" x14ac:dyDescent="0.25">
      <c r="A1198">
        <v>7689</v>
      </c>
      <c r="B1198" t="s">
        <v>12</v>
      </c>
      <c r="C1198" t="s">
        <v>13</v>
      </c>
      <c r="D1198" t="s">
        <v>992</v>
      </c>
      <c r="E1198" s="8">
        <v>40498</v>
      </c>
      <c r="F1198" s="9">
        <v>0.04</v>
      </c>
      <c r="G1198" s="10">
        <v>-1.1000000000000001</v>
      </c>
      <c r="H1198" t="s">
        <v>15</v>
      </c>
      <c r="I1198" s="11">
        <v>3636.363636363636</v>
      </c>
      <c r="J1198" s="12">
        <v>100000</v>
      </c>
    </row>
    <row r="1199" spans="1:10" x14ac:dyDescent="0.25">
      <c r="A1199">
        <v>7632</v>
      </c>
      <c r="B1199" t="s">
        <v>12</v>
      </c>
      <c r="C1199" t="s">
        <v>13</v>
      </c>
      <c r="D1199" t="s">
        <v>72</v>
      </c>
      <c r="E1199" s="8">
        <v>40495</v>
      </c>
      <c r="F1199" s="9">
        <v>3.3000000000000002E-2</v>
      </c>
      <c r="G1199" s="10">
        <v>-1.1000000000000001</v>
      </c>
      <c r="H1199" t="s">
        <v>15</v>
      </c>
      <c r="I1199" s="11">
        <v>2999.9999999999995</v>
      </c>
      <c r="J1199" s="12">
        <v>100000</v>
      </c>
    </row>
    <row r="1200" spans="1:10" x14ac:dyDescent="0.25">
      <c r="A1200">
        <v>7633</v>
      </c>
      <c r="B1200" t="s">
        <v>12</v>
      </c>
      <c r="C1200" t="s">
        <v>13</v>
      </c>
      <c r="D1200" t="s">
        <v>993</v>
      </c>
      <c r="E1200" s="8">
        <v>40495</v>
      </c>
      <c r="F1200" s="9">
        <v>3.3000000000000002E-2</v>
      </c>
      <c r="G1200" s="10">
        <v>-1.1000000000000001</v>
      </c>
      <c r="H1200" t="s">
        <v>15</v>
      </c>
      <c r="I1200" s="11">
        <v>2999.9999999999995</v>
      </c>
      <c r="J1200" s="12">
        <v>100000</v>
      </c>
    </row>
    <row r="1201" spans="1:10" x14ac:dyDescent="0.25">
      <c r="A1201">
        <v>7634</v>
      </c>
      <c r="B1201" t="s">
        <v>12</v>
      </c>
      <c r="C1201" t="s">
        <v>13</v>
      </c>
      <c r="D1201" t="s">
        <v>994</v>
      </c>
      <c r="E1201" s="8">
        <v>40495</v>
      </c>
      <c r="F1201" s="9">
        <v>0.05</v>
      </c>
      <c r="G1201" s="10">
        <v>-1.1000000000000001</v>
      </c>
      <c r="H1201" t="s">
        <v>17</v>
      </c>
      <c r="I1201" s="11">
        <v>-5000</v>
      </c>
      <c r="J1201" s="12">
        <v>100000</v>
      </c>
    </row>
    <row r="1202" spans="1:10" x14ac:dyDescent="0.25">
      <c r="A1202">
        <v>7635</v>
      </c>
      <c r="B1202" t="s">
        <v>12</v>
      </c>
      <c r="C1202" t="s">
        <v>13</v>
      </c>
      <c r="D1202" t="s">
        <v>166</v>
      </c>
      <c r="E1202" s="8">
        <v>40495</v>
      </c>
      <c r="F1202" s="9">
        <v>5.5E-2</v>
      </c>
      <c r="G1202" s="10">
        <v>-1.1000000000000001</v>
      </c>
      <c r="H1202" t="s">
        <v>15</v>
      </c>
      <c r="I1202" s="11">
        <v>5000</v>
      </c>
      <c r="J1202" s="12">
        <v>100000</v>
      </c>
    </row>
    <row r="1203" spans="1:10" x14ac:dyDescent="0.25">
      <c r="A1203">
        <v>7636</v>
      </c>
      <c r="B1203" t="s">
        <v>12</v>
      </c>
      <c r="C1203" t="s">
        <v>41</v>
      </c>
      <c r="D1203" t="s">
        <v>995</v>
      </c>
      <c r="E1203" s="8">
        <v>40495</v>
      </c>
      <c r="F1203" s="9">
        <v>0.01</v>
      </c>
      <c r="G1203" s="10">
        <v>1.9</v>
      </c>
      <c r="H1203" t="s">
        <v>17</v>
      </c>
      <c r="I1203" s="12">
        <v>-1000</v>
      </c>
      <c r="J1203" s="12">
        <v>100000</v>
      </c>
    </row>
    <row r="1204" spans="1:10" x14ac:dyDescent="0.25">
      <c r="A1204">
        <v>7637</v>
      </c>
      <c r="B1204" t="s">
        <v>12</v>
      </c>
      <c r="C1204" t="s">
        <v>13</v>
      </c>
      <c r="D1204" t="s">
        <v>996</v>
      </c>
      <c r="E1204" s="8">
        <v>40495</v>
      </c>
      <c r="F1204" s="9">
        <v>4.4000000000000004E-2</v>
      </c>
      <c r="G1204" s="10">
        <v>-1.1000000000000001</v>
      </c>
      <c r="H1204" t="s">
        <v>17</v>
      </c>
      <c r="I1204" s="11">
        <v>-4400</v>
      </c>
      <c r="J1204" s="12">
        <v>100000</v>
      </c>
    </row>
    <row r="1205" spans="1:10" x14ac:dyDescent="0.25">
      <c r="A1205">
        <v>7638</v>
      </c>
      <c r="B1205" t="s">
        <v>12</v>
      </c>
      <c r="C1205" t="s">
        <v>13</v>
      </c>
      <c r="D1205" t="s">
        <v>997</v>
      </c>
      <c r="E1205" s="8">
        <v>40495</v>
      </c>
      <c r="F1205" s="9">
        <v>2.2000000000000002E-2</v>
      </c>
      <c r="G1205" s="10">
        <v>-1.1000000000000001</v>
      </c>
      <c r="H1205" t="s">
        <v>15</v>
      </c>
      <c r="I1205" s="11">
        <v>1999.9999999999998</v>
      </c>
      <c r="J1205" s="12">
        <v>100000</v>
      </c>
    </row>
    <row r="1206" spans="1:10" x14ac:dyDescent="0.25">
      <c r="A1206">
        <v>7645</v>
      </c>
      <c r="B1206" t="s">
        <v>12</v>
      </c>
      <c r="C1206" t="s">
        <v>13</v>
      </c>
      <c r="D1206" t="s">
        <v>998</v>
      </c>
      <c r="E1206" s="8">
        <v>40495</v>
      </c>
      <c r="F1206" s="9">
        <v>3.3000000000000002E-2</v>
      </c>
      <c r="G1206" s="10">
        <v>-1.1000000000000001</v>
      </c>
      <c r="H1206" t="s">
        <v>15</v>
      </c>
      <c r="I1206" s="11">
        <v>2999.9999999999995</v>
      </c>
      <c r="J1206" s="12">
        <v>100000</v>
      </c>
    </row>
    <row r="1207" spans="1:10" x14ac:dyDescent="0.25">
      <c r="A1207">
        <v>7629</v>
      </c>
      <c r="B1207" t="s">
        <v>12</v>
      </c>
      <c r="C1207" t="s">
        <v>13</v>
      </c>
      <c r="D1207" t="s">
        <v>999</v>
      </c>
      <c r="E1207" s="8">
        <v>40494</v>
      </c>
      <c r="F1207" s="9">
        <v>0.04</v>
      </c>
      <c r="G1207" s="10">
        <v>-1.1000000000000001</v>
      </c>
      <c r="H1207" t="s">
        <v>17</v>
      </c>
      <c r="I1207" s="11">
        <v>-4000</v>
      </c>
      <c r="J1207" s="12">
        <v>100000</v>
      </c>
    </row>
    <row r="1208" spans="1:10" x14ac:dyDescent="0.25">
      <c r="A1208">
        <v>7612</v>
      </c>
      <c r="B1208" t="s">
        <v>12</v>
      </c>
      <c r="C1208" t="s">
        <v>29</v>
      </c>
      <c r="D1208" t="s">
        <v>1000</v>
      </c>
      <c r="E1208" s="8">
        <v>40493</v>
      </c>
      <c r="F1208" s="9">
        <v>3.3000000000000002E-2</v>
      </c>
      <c r="G1208" s="10">
        <v>-1.1000000000000001</v>
      </c>
      <c r="H1208" t="s">
        <v>17</v>
      </c>
      <c r="I1208" s="11">
        <v>-3300</v>
      </c>
      <c r="J1208" s="12">
        <v>100000</v>
      </c>
    </row>
    <row r="1209" spans="1:10" x14ac:dyDescent="0.25">
      <c r="A1209">
        <v>7613</v>
      </c>
      <c r="B1209" t="s">
        <v>12</v>
      </c>
      <c r="C1209" t="s">
        <v>13</v>
      </c>
      <c r="D1209" t="s">
        <v>1001</v>
      </c>
      <c r="E1209" s="8">
        <v>40493</v>
      </c>
      <c r="F1209" s="9">
        <v>4.4000000000000004E-2</v>
      </c>
      <c r="G1209" s="10">
        <v>-1.1000000000000001</v>
      </c>
      <c r="H1209" t="s">
        <v>17</v>
      </c>
      <c r="I1209" s="11">
        <v>-4400</v>
      </c>
      <c r="J1209" s="12">
        <v>100000</v>
      </c>
    </row>
    <row r="1210" spans="1:10" x14ac:dyDescent="0.25">
      <c r="A1210">
        <v>7607</v>
      </c>
      <c r="B1210" t="s">
        <v>12</v>
      </c>
      <c r="C1210" t="s">
        <v>13</v>
      </c>
      <c r="D1210" t="s">
        <v>1002</v>
      </c>
      <c r="E1210" s="8">
        <v>40492</v>
      </c>
      <c r="F1210" s="9">
        <v>0</v>
      </c>
      <c r="G1210" s="10">
        <v>-1.1000000000000001</v>
      </c>
      <c r="H1210" t="s">
        <v>20</v>
      </c>
      <c r="I1210" s="11">
        <v>0</v>
      </c>
      <c r="J1210" s="12">
        <v>100000</v>
      </c>
    </row>
    <row r="1211" spans="1:10" x14ac:dyDescent="0.25">
      <c r="A1211">
        <v>7596</v>
      </c>
      <c r="B1211" t="s">
        <v>12</v>
      </c>
      <c r="C1211" t="s">
        <v>13</v>
      </c>
      <c r="D1211" t="s">
        <v>1003</v>
      </c>
      <c r="E1211" s="8">
        <v>40491</v>
      </c>
      <c r="F1211" s="9">
        <v>4.4000000000000004E-2</v>
      </c>
      <c r="G1211" s="10">
        <v>-1.1000000000000001</v>
      </c>
      <c r="H1211" t="s">
        <v>17</v>
      </c>
      <c r="I1211" s="11">
        <v>-4400</v>
      </c>
      <c r="J1211" s="12">
        <v>100000</v>
      </c>
    </row>
    <row r="1212" spans="1:10" x14ac:dyDescent="0.25">
      <c r="A1212">
        <v>7548</v>
      </c>
      <c r="B1212" t="s">
        <v>12</v>
      </c>
      <c r="C1212" t="s">
        <v>13</v>
      </c>
      <c r="D1212" t="s">
        <v>1004</v>
      </c>
      <c r="E1212" s="8">
        <v>40488</v>
      </c>
      <c r="F1212" s="9">
        <v>2.2000000000000002E-2</v>
      </c>
      <c r="G1212" s="10">
        <v>-1.1000000000000001</v>
      </c>
      <c r="H1212" t="s">
        <v>15</v>
      </c>
      <c r="I1212" s="11">
        <v>1999.9999999999998</v>
      </c>
      <c r="J1212" s="12">
        <v>100000</v>
      </c>
    </row>
    <row r="1213" spans="1:10" x14ac:dyDescent="0.25">
      <c r="A1213">
        <v>7549</v>
      </c>
      <c r="B1213" t="s">
        <v>12</v>
      </c>
      <c r="C1213" t="s">
        <v>13</v>
      </c>
      <c r="D1213" t="s">
        <v>1005</v>
      </c>
      <c r="E1213" s="8">
        <v>40488</v>
      </c>
      <c r="F1213" s="9">
        <v>3.3000000000000002E-2</v>
      </c>
      <c r="G1213" s="10">
        <v>-1.1000000000000001</v>
      </c>
      <c r="H1213" t="s">
        <v>17</v>
      </c>
      <c r="I1213" s="11">
        <v>-3300</v>
      </c>
      <c r="J1213" s="12">
        <v>100000</v>
      </c>
    </row>
    <row r="1214" spans="1:10" x14ac:dyDescent="0.25">
      <c r="A1214">
        <v>7550</v>
      </c>
      <c r="B1214" t="s">
        <v>12</v>
      </c>
      <c r="C1214" t="s">
        <v>13</v>
      </c>
      <c r="D1214" t="s">
        <v>1006</v>
      </c>
      <c r="E1214" s="8">
        <v>40488</v>
      </c>
      <c r="F1214" s="9">
        <v>0.04</v>
      </c>
      <c r="G1214" s="10">
        <v>-1.1000000000000001</v>
      </c>
      <c r="H1214" t="s">
        <v>17</v>
      </c>
      <c r="I1214" s="11">
        <v>-4000</v>
      </c>
      <c r="J1214" s="12">
        <v>100000</v>
      </c>
    </row>
    <row r="1215" spans="1:10" x14ac:dyDescent="0.25">
      <c r="A1215">
        <v>7551</v>
      </c>
      <c r="B1215" t="s">
        <v>12</v>
      </c>
      <c r="C1215" t="s">
        <v>13</v>
      </c>
      <c r="D1215" t="s">
        <v>1007</v>
      </c>
      <c r="E1215" s="8">
        <v>40488</v>
      </c>
      <c r="F1215" s="9">
        <v>0.04</v>
      </c>
      <c r="G1215" s="10">
        <v>-1.1000000000000001</v>
      </c>
      <c r="H1215" t="s">
        <v>15</v>
      </c>
      <c r="I1215" s="11">
        <v>3636.363636363636</v>
      </c>
      <c r="J1215" s="12">
        <v>100000</v>
      </c>
    </row>
    <row r="1216" spans="1:10" x14ac:dyDescent="0.25">
      <c r="A1216">
        <v>7552</v>
      </c>
      <c r="B1216" t="s">
        <v>12</v>
      </c>
      <c r="C1216" t="s">
        <v>13</v>
      </c>
      <c r="D1216" t="s">
        <v>1008</v>
      </c>
      <c r="E1216" s="8">
        <v>40488</v>
      </c>
      <c r="F1216" s="9">
        <v>0.04</v>
      </c>
      <c r="G1216" s="10">
        <v>-1.1000000000000001</v>
      </c>
      <c r="H1216" t="s">
        <v>15</v>
      </c>
      <c r="I1216" s="11">
        <v>3636.363636363636</v>
      </c>
      <c r="J1216" s="12">
        <v>100000</v>
      </c>
    </row>
    <row r="1217" spans="1:10" x14ac:dyDescent="0.25">
      <c r="A1217">
        <v>7553</v>
      </c>
      <c r="B1217" t="s">
        <v>12</v>
      </c>
      <c r="C1217" t="s">
        <v>13</v>
      </c>
      <c r="D1217" t="s">
        <v>1009</v>
      </c>
      <c r="E1217" s="8">
        <v>40488</v>
      </c>
      <c r="F1217" s="9">
        <v>2.2000000000000002E-2</v>
      </c>
      <c r="G1217" s="10">
        <v>-1.1000000000000001</v>
      </c>
      <c r="H1217" t="s">
        <v>15</v>
      </c>
      <c r="I1217" s="11">
        <v>1999.9999999999998</v>
      </c>
      <c r="J1217" s="12">
        <v>100000</v>
      </c>
    </row>
    <row r="1218" spans="1:10" x14ac:dyDescent="0.25">
      <c r="A1218">
        <v>7554</v>
      </c>
      <c r="B1218" t="s">
        <v>12</v>
      </c>
      <c r="C1218" t="s">
        <v>13</v>
      </c>
      <c r="D1218" t="s">
        <v>1010</v>
      </c>
      <c r="E1218" s="8">
        <v>40488</v>
      </c>
      <c r="F1218" s="9">
        <v>5.5E-2</v>
      </c>
      <c r="G1218" s="10">
        <v>-1.1000000000000001</v>
      </c>
      <c r="H1218" t="s">
        <v>17</v>
      </c>
      <c r="I1218" s="11">
        <v>-5500</v>
      </c>
      <c r="J1218" s="12">
        <v>100000</v>
      </c>
    </row>
    <row r="1219" spans="1:10" x14ac:dyDescent="0.25">
      <c r="A1219">
        <v>7555</v>
      </c>
      <c r="B1219" t="s">
        <v>12</v>
      </c>
      <c r="C1219" t="s">
        <v>41</v>
      </c>
      <c r="D1219" t="s">
        <v>1011</v>
      </c>
      <c r="E1219" s="8">
        <v>40488</v>
      </c>
      <c r="F1219" s="9">
        <v>0.01</v>
      </c>
      <c r="G1219" s="10">
        <v>1.5</v>
      </c>
      <c r="H1219" t="s">
        <v>17</v>
      </c>
      <c r="I1219" s="12">
        <v>-1000</v>
      </c>
      <c r="J1219" s="12">
        <v>100000</v>
      </c>
    </row>
    <row r="1220" spans="1:10" x14ac:dyDescent="0.25">
      <c r="A1220">
        <v>7556</v>
      </c>
      <c r="B1220" t="s">
        <v>12</v>
      </c>
      <c r="C1220" t="s">
        <v>13</v>
      </c>
      <c r="D1220" t="s">
        <v>1012</v>
      </c>
      <c r="E1220" s="8">
        <v>40488</v>
      </c>
      <c r="F1220" s="9">
        <v>0.05</v>
      </c>
      <c r="G1220" s="10">
        <v>-1.1000000000000001</v>
      </c>
      <c r="H1220" t="s">
        <v>17</v>
      </c>
      <c r="I1220" s="11">
        <v>-5000</v>
      </c>
      <c r="J1220" s="12">
        <v>100000</v>
      </c>
    </row>
    <row r="1221" spans="1:10" x14ac:dyDescent="0.25">
      <c r="A1221">
        <v>7557</v>
      </c>
      <c r="B1221" t="s">
        <v>12</v>
      </c>
      <c r="C1221" t="s">
        <v>13</v>
      </c>
      <c r="D1221" t="s">
        <v>1013</v>
      </c>
      <c r="E1221" s="8">
        <v>40488</v>
      </c>
      <c r="F1221" s="9">
        <v>4.4000000000000004E-2</v>
      </c>
      <c r="G1221" s="10">
        <v>-1.1000000000000001</v>
      </c>
      <c r="H1221" t="s">
        <v>17</v>
      </c>
      <c r="I1221" s="11">
        <v>-4400</v>
      </c>
      <c r="J1221" s="12">
        <v>100000</v>
      </c>
    </row>
    <row r="1222" spans="1:10" x14ac:dyDescent="0.25">
      <c r="A1222">
        <v>7538</v>
      </c>
      <c r="B1222" t="s">
        <v>12</v>
      </c>
      <c r="C1222" t="s">
        <v>13</v>
      </c>
      <c r="D1222" t="s">
        <v>385</v>
      </c>
      <c r="E1222" s="8">
        <v>40487</v>
      </c>
      <c r="F1222" s="9">
        <v>3.5000000000000003E-2</v>
      </c>
      <c r="G1222" s="10">
        <v>-1.1000000000000001</v>
      </c>
      <c r="H1222" t="s">
        <v>17</v>
      </c>
      <c r="I1222" s="11">
        <v>-3500.0000000000005</v>
      </c>
      <c r="J1222" s="12">
        <v>100000</v>
      </c>
    </row>
    <row r="1223" spans="1:10" x14ac:dyDescent="0.25">
      <c r="A1223">
        <v>7539</v>
      </c>
      <c r="B1223" t="s">
        <v>12</v>
      </c>
      <c r="C1223" t="s">
        <v>13</v>
      </c>
      <c r="D1223" t="s">
        <v>1014</v>
      </c>
      <c r="E1223" s="8">
        <v>40487</v>
      </c>
      <c r="F1223" s="9">
        <v>4.4000000000000004E-2</v>
      </c>
      <c r="G1223" s="10">
        <v>-1.1000000000000001</v>
      </c>
      <c r="H1223" t="s">
        <v>17</v>
      </c>
      <c r="I1223" s="11">
        <v>-4400</v>
      </c>
      <c r="J1223" s="12">
        <v>100000</v>
      </c>
    </row>
    <row r="1224" spans="1:10" x14ac:dyDescent="0.25">
      <c r="A1224">
        <v>7541</v>
      </c>
      <c r="B1224" t="s">
        <v>12</v>
      </c>
      <c r="C1224" t="s">
        <v>41</v>
      </c>
      <c r="D1224" t="s">
        <v>1015</v>
      </c>
      <c r="E1224" s="8">
        <v>40487</v>
      </c>
      <c r="F1224" s="9">
        <v>0.02</v>
      </c>
      <c r="G1224" s="10">
        <v>1.5</v>
      </c>
      <c r="H1224" t="s">
        <v>17</v>
      </c>
      <c r="I1224" s="12">
        <v>-2000</v>
      </c>
      <c r="J1224" s="12">
        <v>100000</v>
      </c>
    </row>
    <row r="1225" spans="1:10" x14ac:dyDescent="0.25">
      <c r="A1225">
        <v>7529</v>
      </c>
      <c r="B1225" t="s">
        <v>12</v>
      </c>
      <c r="C1225" t="s">
        <v>13</v>
      </c>
      <c r="D1225" t="s">
        <v>1016</v>
      </c>
      <c r="E1225" s="8">
        <v>40486</v>
      </c>
      <c r="F1225" s="9">
        <v>4.4000000000000004E-2</v>
      </c>
      <c r="G1225" s="10">
        <v>-1.1000000000000001</v>
      </c>
      <c r="H1225" t="s">
        <v>15</v>
      </c>
      <c r="I1225" s="11">
        <v>3999.9999999999995</v>
      </c>
      <c r="J1225" s="12">
        <v>100000</v>
      </c>
    </row>
    <row r="1226" spans="1:10" x14ac:dyDescent="0.25">
      <c r="A1226">
        <v>7514</v>
      </c>
      <c r="B1226" t="s">
        <v>12</v>
      </c>
      <c r="C1226" t="s">
        <v>13</v>
      </c>
      <c r="D1226" t="s">
        <v>1017</v>
      </c>
      <c r="E1226" s="8">
        <v>40485</v>
      </c>
      <c r="F1226" s="9">
        <v>0.04</v>
      </c>
      <c r="G1226" s="10">
        <v>-1.1000000000000001</v>
      </c>
      <c r="H1226" t="s">
        <v>15</v>
      </c>
      <c r="I1226" s="11">
        <v>3636.363636363636</v>
      </c>
      <c r="J1226" s="12">
        <v>100000</v>
      </c>
    </row>
    <row r="1227" spans="1:10" x14ac:dyDescent="0.25">
      <c r="A1227">
        <v>7515</v>
      </c>
      <c r="B1227" t="s">
        <v>12</v>
      </c>
      <c r="C1227" t="s">
        <v>41</v>
      </c>
      <c r="D1227" t="s">
        <v>1018</v>
      </c>
      <c r="E1227" s="8">
        <v>40485</v>
      </c>
      <c r="F1227" s="9">
        <v>0.01</v>
      </c>
      <c r="G1227" s="10">
        <v>3.5</v>
      </c>
      <c r="H1227" t="s">
        <v>17</v>
      </c>
      <c r="I1227" s="12">
        <v>-1000</v>
      </c>
      <c r="J1227" s="12">
        <v>100000</v>
      </c>
    </row>
    <row r="1228" spans="1:10" x14ac:dyDescent="0.25">
      <c r="A1228">
        <v>7504</v>
      </c>
      <c r="B1228" t="s">
        <v>12</v>
      </c>
      <c r="C1228" t="s">
        <v>13</v>
      </c>
      <c r="D1228" t="s">
        <v>1019</v>
      </c>
      <c r="E1228" s="8">
        <v>40484</v>
      </c>
      <c r="F1228" s="9">
        <v>4.4000000000000004E-2</v>
      </c>
      <c r="G1228" s="10">
        <v>-1.1000000000000001</v>
      </c>
      <c r="H1228" t="s">
        <v>17</v>
      </c>
      <c r="I1228" s="11">
        <v>-4400</v>
      </c>
      <c r="J1228" s="12">
        <v>100000</v>
      </c>
    </row>
    <row r="1229" spans="1:10" x14ac:dyDescent="0.25">
      <c r="A1229">
        <v>7463</v>
      </c>
      <c r="B1229" t="s">
        <v>12</v>
      </c>
      <c r="C1229" t="s">
        <v>13</v>
      </c>
      <c r="D1229" t="s">
        <v>1020</v>
      </c>
      <c r="E1229" s="8">
        <v>40481</v>
      </c>
      <c r="F1229" s="9">
        <v>5.5E-2</v>
      </c>
      <c r="G1229" s="10">
        <v>-1.1000000000000001</v>
      </c>
      <c r="H1229" t="s">
        <v>15</v>
      </c>
      <c r="I1229" s="11">
        <v>5000</v>
      </c>
      <c r="J1229" s="12">
        <v>100000</v>
      </c>
    </row>
    <row r="1230" spans="1:10" x14ac:dyDescent="0.25">
      <c r="A1230">
        <v>7464</v>
      </c>
      <c r="B1230" t="s">
        <v>12</v>
      </c>
      <c r="C1230" t="s">
        <v>41</v>
      </c>
      <c r="D1230" t="s">
        <v>1021</v>
      </c>
      <c r="E1230" s="8">
        <v>40481</v>
      </c>
      <c r="F1230" s="9">
        <v>1.4999999999999999E-2</v>
      </c>
      <c r="G1230" s="10">
        <v>1.5</v>
      </c>
      <c r="H1230" t="s">
        <v>17</v>
      </c>
      <c r="I1230" s="12">
        <v>-1500</v>
      </c>
      <c r="J1230" s="12">
        <v>100000</v>
      </c>
    </row>
    <row r="1231" spans="1:10" x14ac:dyDescent="0.25">
      <c r="A1231">
        <v>7465</v>
      </c>
      <c r="B1231" t="s">
        <v>12</v>
      </c>
      <c r="C1231" t="s">
        <v>13</v>
      </c>
      <c r="D1231" t="s">
        <v>1022</v>
      </c>
      <c r="E1231" s="8">
        <v>40481</v>
      </c>
      <c r="F1231" s="9">
        <v>0.04</v>
      </c>
      <c r="G1231" s="10">
        <v>-1.1000000000000001</v>
      </c>
      <c r="H1231" t="s">
        <v>15</v>
      </c>
      <c r="I1231" s="11">
        <v>3636.363636363636</v>
      </c>
      <c r="J1231" s="12">
        <v>100000</v>
      </c>
    </row>
    <row r="1232" spans="1:10" x14ac:dyDescent="0.25">
      <c r="A1232">
        <v>7466</v>
      </c>
      <c r="B1232" t="s">
        <v>12</v>
      </c>
      <c r="C1232" t="s">
        <v>13</v>
      </c>
      <c r="D1232" t="s">
        <v>1023</v>
      </c>
      <c r="E1232" s="8">
        <v>40481</v>
      </c>
      <c r="F1232" s="9">
        <v>0.04</v>
      </c>
      <c r="G1232" s="10">
        <v>-1.1000000000000001</v>
      </c>
      <c r="H1232" t="s">
        <v>15</v>
      </c>
      <c r="I1232" s="11">
        <v>3636.363636363636</v>
      </c>
      <c r="J1232" s="12">
        <v>100000</v>
      </c>
    </row>
    <row r="1233" spans="1:10" x14ac:dyDescent="0.25">
      <c r="A1233">
        <v>7467</v>
      </c>
      <c r="B1233" t="s">
        <v>12</v>
      </c>
      <c r="C1233" t="s">
        <v>13</v>
      </c>
      <c r="D1233" t="s">
        <v>1024</v>
      </c>
      <c r="E1233" s="8">
        <v>40481</v>
      </c>
      <c r="F1233" s="9">
        <v>3.5000000000000003E-2</v>
      </c>
      <c r="G1233" s="10">
        <v>-1.1000000000000001</v>
      </c>
      <c r="H1233" t="s">
        <v>17</v>
      </c>
      <c r="I1233" s="11">
        <v>-3500.0000000000005</v>
      </c>
      <c r="J1233" s="12">
        <v>100000</v>
      </c>
    </row>
    <row r="1234" spans="1:10" x14ac:dyDescent="0.25">
      <c r="A1234">
        <v>7468</v>
      </c>
      <c r="B1234" t="s">
        <v>12</v>
      </c>
      <c r="C1234" t="s">
        <v>13</v>
      </c>
      <c r="D1234" t="s">
        <v>1025</v>
      </c>
      <c r="E1234" s="8">
        <v>40481</v>
      </c>
      <c r="F1234" s="9">
        <v>0.02</v>
      </c>
      <c r="G1234" s="10">
        <v>-1.1000000000000001</v>
      </c>
      <c r="H1234" t="s">
        <v>15</v>
      </c>
      <c r="I1234" s="11">
        <v>1818.181818181818</v>
      </c>
      <c r="J1234" s="12">
        <v>100000</v>
      </c>
    </row>
    <row r="1235" spans="1:10" x14ac:dyDescent="0.25">
      <c r="A1235">
        <v>7469</v>
      </c>
      <c r="B1235" t="s">
        <v>12</v>
      </c>
      <c r="C1235" t="s">
        <v>41</v>
      </c>
      <c r="D1235" t="s">
        <v>1026</v>
      </c>
      <c r="E1235" s="8">
        <v>40481</v>
      </c>
      <c r="F1235" s="9">
        <v>0.04</v>
      </c>
      <c r="G1235" s="10">
        <v>1.05</v>
      </c>
      <c r="H1235" t="s">
        <v>15</v>
      </c>
      <c r="I1235" s="11">
        <v>4200</v>
      </c>
      <c r="J1235" s="12">
        <v>100000</v>
      </c>
    </row>
    <row r="1236" spans="1:10" x14ac:dyDescent="0.25">
      <c r="A1236">
        <v>7470</v>
      </c>
      <c r="B1236" t="s">
        <v>12</v>
      </c>
      <c r="C1236" t="s">
        <v>13</v>
      </c>
      <c r="D1236" t="s">
        <v>1027</v>
      </c>
      <c r="E1236" s="8">
        <v>40481</v>
      </c>
      <c r="F1236" s="9">
        <v>4.4999999999999998E-2</v>
      </c>
      <c r="G1236" s="10">
        <v>-1.1499999999999999</v>
      </c>
      <c r="H1236" t="s">
        <v>17</v>
      </c>
      <c r="I1236" s="11">
        <v>-4500</v>
      </c>
      <c r="J1236" s="12">
        <v>100000</v>
      </c>
    </row>
    <row r="1237" spans="1:10" x14ac:dyDescent="0.25">
      <c r="A1237">
        <v>7471</v>
      </c>
      <c r="B1237" t="s">
        <v>12</v>
      </c>
      <c r="C1237" t="s">
        <v>13</v>
      </c>
      <c r="D1237" t="s">
        <v>33</v>
      </c>
      <c r="E1237" s="8">
        <v>40481</v>
      </c>
      <c r="F1237" s="9">
        <v>4.4000000000000004E-2</v>
      </c>
      <c r="G1237" s="10">
        <v>-1.1000000000000001</v>
      </c>
      <c r="H1237" t="s">
        <v>15</v>
      </c>
      <c r="I1237" s="11">
        <v>3999.9999999999995</v>
      </c>
      <c r="J1237" s="12">
        <v>100000</v>
      </c>
    </row>
    <row r="1238" spans="1:10" x14ac:dyDescent="0.25">
      <c r="A1238">
        <v>7472</v>
      </c>
      <c r="B1238" t="s">
        <v>12</v>
      </c>
      <c r="C1238" t="s">
        <v>13</v>
      </c>
      <c r="D1238" t="s">
        <v>1028</v>
      </c>
      <c r="E1238" s="8">
        <v>40481</v>
      </c>
      <c r="F1238" s="9">
        <v>0.05</v>
      </c>
      <c r="G1238" s="10">
        <v>-1.1000000000000001</v>
      </c>
      <c r="H1238" t="s">
        <v>17</v>
      </c>
      <c r="I1238" s="11">
        <v>-5000</v>
      </c>
      <c r="J1238" s="12">
        <v>100000</v>
      </c>
    </row>
    <row r="1239" spans="1:10" x14ac:dyDescent="0.25">
      <c r="A1239">
        <v>7453</v>
      </c>
      <c r="B1239" t="s">
        <v>12</v>
      </c>
      <c r="C1239" t="s">
        <v>29</v>
      </c>
      <c r="D1239" t="s">
        <v>1029</v>
      </c>
      <c r="E1239" s="8">
        <v>40480</v>
      </c>
      <c r="F1239" s="9">
        <v>0.04</v>
      </c>
      <c r="G1239" s="10">
        <v>-1.1000000000000001</v>
      </c>
      <c r="H1239" t="s">
        <v>15</v>
      </c>
      <c r="I1239" s="11">
        <v>3636.363636363636</v>
      </c>
      <c r="J1239" s="12">
        <v>100000</v>
      </c>
    </row>
    <row r="1240" spans="1:10" x14ac:dyDescent="0.25">
      <c r="A1240">
        <v>7440</v>
      </c>
      <c r="B1240" t="s">
        <v>12</v>
      </c>
      <c r="C1240" t="s">
        <v>13</v>
      </c>
      <c r="D1240" t="s">
        <v>1030</v>
      </c>
      <c r="E1240" s="8">
        <v>40479</v>
      </c>
      <c r="F1240" s="9">
        <v>4.4000000000000004E-2</v>
      </c>
      <c r="G1240" s="10">
        <v>-1.1000000000000001</v>
      </c>
      <c r="H1240" t="s">
        <v>15</v>
      </c>
      <c r="I1240" s="11">
        <v>3999.9999999999995</v>
      </c>
      <c r="J1240" s="12">
        <v>100000</v>
      </c>
    </row>
    <row r="1241" spans="1:10" x14ac:dyDescent="0.25">
      <c r="A1241">
        <v>7428</v>
      </c>
      <c r="B1241" t="s">
        <v>12</v>
      </c>
      <c r="C1241" t="s">
        <v>13</v>
      </c>
      <c r="D1241" t="s">
        <v>1031</v>
      </c>
      <c r="E1241" s="8">
        <v>40477</v>
      </c>
      <c r="F1241" s="9">
        <v>4.4000000000000004E-2</v>
      </c>
      <c r="G1241" s="10">
        <v>-1.1000000000000001</v>
      </c>
      <c r="H1241" t="s">
        <v>15</v>
      </c>
      <c r="I1241" s="11">
        <v>3999.9999999999995</v>
      </c>
      <c r="J1241" s="12">
        <v>100000</v>
      </c>
    </row>
    <row r="1242" spans="1:10" x14ac:dyDescent="0.25">
      <c r="A1242">
        <v>7392</v>
      </c>
      <c r="B1242" t="s">
        <v>12</v>
      </c>
      <c r="C1242" t="s">
        <v>13</v>
      </c>
      <c r="D1242" t="s">
        <v>520</v>
      </c>
      <c r="E1242" s="8">
        <v>40474</v>
      </c>
      <c r="F1242" s="9">
        <v>5.5E-2</v>
      </c>
      <c r="G1242" s="10">
        <v>-1.1000000000000001</v>
      </c>
      <c r="H1242" t="s">
        <v>17</v>
      </c>
      <c r="I1242" s="11">
        <v>-5500</v>
      </c>
      <c r="J1242" s="12">
        <v>100000</v>
      </c>
    </row>
    <row r="1243" spans="1:10" x14ac:dyDescent="0.25">
      <c r="A1243">
        <v>7393</v>
      </c>
      <c r="B1243" t="s">
        <v>12</v>
      </c>
      <c r="C1243" t="s">
        <v>41</v>
      </c>
      <c r="D1243" t="s">
        <v>1032</v>
      </c>
      <c r="E1243" s="8">
        <v>40474</v>
      </c>
      <c r="F1243" s="9">
        <v>0.01</v>
      </c>
      <c r="G1243" s="10">
        <v>1.95</v>
      </c>
      <c r="H1243" t="s">
        <v>17</v>
      </c>
      <c r="I1243" s="12">
        <v>-1000</v>
      </c>
      <c r="J1243" s="12">
        <v>100000</v>
      </c>
    </row>
    <row r="1244" spans="1:10" x14ac:dyDescent="0.25">
      <c r="A1244">
        <v>7394</v>
      </c>
      <c r="B1244" t="s">
        <v>12</v>
      </c>
      <c r="C1244" t="s">
        <v>41</v>
      </c>
      <c r="D1244" t="s">
        <v>1033</v>
      </c>
      <c r="E1244" s="8">
        <v>40474</v>
      </c>
      <c r="F1244" s="9">
        <v>2.2000000000000002E-2</v>
      </c>
      <c r="G1244" s="10">
        <v>-1.1000000000000001</v>
      </c>
      <c r="H1244" t="s">
        <v>17</v>
      </c>
      <c r="I1244" s="11">
        <v>-2200</v>
      </c>
      <c r="J1244" s="12">
        <v>100000</v>
      </c>
    </row>
    <row r="1245" spans="1:10" x14ac:dyDescent="0.25">
      <c r="A1245">
        <v>7395</v>
      </c>
      <c r="B1245" t="s">
        <v>12</v>
      </c>
      <c r="C1245" t="s">
        <v>13</v>
      </c>
      <c r="D1245" t="s">
        <v>1034</v>
      </c>
      <c r="E1245" s="8">
        <v>40474</v>
      </c>
      <c r="F1245" s="9">
        <v>2.2000000000000002E-2</v>
      </c>
      <c r="G1245" s="10">
        <v>-1.1000000000000001</v>
      </c>
      <c r="H1245" t="s">
        <v>17</v>
      </c>
      <c r="I1245" s="11">
        <v>-2200</v>
      </c>
      <c r="J1245" s="12">
        <v>100000</v>
      </c>
    </row>
    <row r="1246" spans="1:10" x14ac:dyDescent="0.25">
      <c r="A1246">
        <v>7396</v>
      </c>
      <c r="B1246" t="s">
        <v>12</v>
      </c>
      <c r="C1246" t="s">
        <v>13</v>
      </c>
      <c r="D1246" t="s">
        <v>1035</v>
      </c>
      <c r="E1246" s="8">
        <v>40474</v>
      </c>
      <c r="F1246" s="9">
        <v>0.04</v>
      </c>
      <c r="G1246" s="10">
        <v>-1.2</v>
      </c>
      <c r="H1246" t="s">
        <v>17</v>
      </c>
      <c r="I1246" s="11">
        <v>-4000</v>
      </c>
      <c r="J1246" s="12">
        <v>100000</v>
      </c>
    </row>
    <row r="1247" spans="1:10" x14ac:dyDescent="0.25">
      <c r="A1247">
        <v>7397</v>
      </c>
      <c r="B1247" t="s">
        <v>12</v>
      </c>
      <c r="C1247" t="s">
        <v>13</v>
      </c>
      <c r="D1247" t="s">
        <v>1036</v>
      </c>
      <c r="E1247" s="8">
        <v>40474</v>
      </c>
      <c r="F1247" s="9">
        <v>3.5000000000000003E-2</v>
      </c>
      <c r="G1247" s="10">
        <v>-1.2</v>
      </c>
      <c r="H1247" t="s">
        <v>15</v>
      </c>
      <c r="I1247" s="11">
        <v>2916.666666666667</v>
      </c>
      <c r="J1247" s="12">
        <v>100000</v>
      </c>
    </row>
    <row r="1248" spans="1:10" x14ac:dyDescent="0.25">
      <c r="A1248">
        <v>7398</v>
      </c>
      <c r="B1248" t="s">
        <v>12</v>
      </c>
      <c r="C1248" t="s">
        <v>13</v>
      </c>
      <c r="D1248" t="s">
        <v>1037</v>
      </c>
      <c r="E1248" s="8">
        <v>40474</v>
      </c>
      <c r="F1248" s="9">
        <v>3.3000000000000002E-2</v>
      </c>
      <c r="G1248" s="10">
        <v>-1.1000000000000001</v>
      </c>
      <c r="H1248" t="s">
        <v>15</v>
      </c>
      <c r="I1248" s="11">
        <v>2999.9999999999995</v>
      </c>
      <c r="J1248" s="12">
        <v>100000</v>
      </c>
    </row>
    <row r="1249" spans="1:10" x14ac:dyDescent="0.25">
      <c r="A1249">
        <v>7399</v>
      </c>
      <c r="B1249" t="s">
        <v>12</v>
      </c>
      <c r="C1249" t="s">
        <v>13</v>
      </c>
      <c r="D1249" t="s">
        <v>1038</v>
      </c>
      <c r="E1249" s="8">
        <v>40474</v>
      </c>
      <c r="F1249" s="9">
        <v>4.4000000000000004E-2</v>
      </c>
      <c r="G1249" s="10">
        <v>-1.1000000000000001</v>
      </c>
      <c r="H1249" t="s">
        <v>15</v>
      </c>
      <c r="I1249" s="11">
        <v>3999.9999999999995</v>
      </c>
      <c r="J1249" s="12">
        <v>100000</v>
      </c>
    </row>
    <row r="1250" spans="1:10" x14ac:dyDescent="0.25">
      <c r="A1250">
        <v>7400</v>
      </c>
      <c r="B1250" t="s">
        <v>12</v>
      </c>
      <c r="C1250" t="s">
        <v>13</v>
      </c>
      <c r="D1250" t="s">
        <v>489</v>
      </c>
      <c r="E1250" s="8">
        <v>40474</v>
      </c>
      <c r="F1250" s="9">
        <v>4.4000000000000004E-2</v>
      </c>
      <c r="G1250" s="10">
        <v>-1.1000000000000001</v>
      </c>
      <c r="H1250" t="s">
        <v>15</v>
      </c>
      <c r="I1250" s="11">
        <v>3999.9999999999995</v>
      </c>
      <c r="J1250" s="12">
        <v>100000</v>
      </c>
    </row>
    <row r="1251" spans="1:10" x14ac:dyDescent="0.25">
      <c r="A1251">
        <v>7368</v>
      </c>
      <c r="B1251" t="s">
        <v>12</v>
      </c>
      <c r="C1251" t="s">
        <v>13</v>
      </c>
      <c r="D1251" t="s">
        <v>1039</v>
      </c>
      <c r="E1251" s="8">
        <v>40473</v>
      </c>
      <c r="F1251" s="9">
        <v>4.4000000000000004E-2</v>
      </c>
      <c r="G1251" s="10">
        <v>-1.1000000000000001</v>
      </c>
      <c r="H1251" t="s">
        <v>17</v>
      </c>
      <c r="I1251" s="11">
        <v>-4400</v>
      </c>
      <c r="J1251" s="12">
        <v>100000</v>
      </c>
    </row>
    <row r="1252" spans="1:10" x14ac:dyDescent="0.25">
      <c r="A1252">
        <v>7360</v>
      </c>
      <c r="B1252" t="s">
        <v>12</v>
      </c>
      <c r="C1252" t="s">
        <v>13</v>
      </c>
      <c r="D1252" t="s">
        <v>1040</v>
      </c>
      <c r="E1252" s="8">
        <v>40472</v>
      </c>
      <c r="F1252" s="9">
        <v>3.3000000000000002E-2</v>
      </c>
      <c r="G1252" s="10">
        <v>-1.1000000000000001</v>
      </c>
      <c r="H1252" t="s">
        <v>15</v>
      </c>
      <c r="I1252" s="11">
        <v>2999.9999999999995</v>
      </c>
      <c r="J1252" s="12">
        <v>100000</v>
      </c>
    </row>
    <row r="1253" spans="1:10" x14ac:dyDescent="0.25">
      <c r="A1253">
        <v>7315</v>
      </c>
      <c r="B1253" t="s">
        <v>12</v>
      </c>
      <c r="C1253" t="s">
        <v>13</v>
      </c>
      <c r="D1253" t="s">
        <v>304</v>
      </c>
      <c r="E1253" s="8">
        <v>40467</v>
      </c>
      <c r="F1253" s="9">
        <v>4.4000000000000004E-2</v>
      </c>
      <c r="G1253" s="10">
        <v>-1.1000000000000001</v>
      </c>
      <c r="H1253" t="s">
        <v>15</v>
      </c>
      <c r="I1253" s="11">
        <v>3999.9999999999995</v>
      </c>
      <c r="J1253" s="12">
        <v>100000</v>
      </c>
    </row>
    <row r="1254" spans="1:10" x14ac:dyDescent="0.25">
      <c r="A1254">
        <v>7316</v>
      </c>
      <c r="B1254" t="s">
        <v>12</v>
      </c>
      <c r="C1254" t="s">
        <v>41</v>
      </c>
      <c r="D1254" t="s">
        <v>1041</v>
      </c>
      <c r="E1254" s="8">
        <v>40467</v>
      </c>
      <c r="F1254" s="9">
        <v>0.01</v>
      </c>
      <c r="G1254" s="10">
        <v>3</v>
      </c>
      <c r="H1254" t="s">
        <v>15</v>
      </c>
      <c r="I1254" s="11">
        <v>3000</v>
      </c>
      <c r="J1254" s="12">
        <v>100000</v>
      </c>
    </row>
    <row r="1255" spans="1:10" x14ac:dyDescent="0.25">
      <c r="A1255">
        <v>7317</v>
      </c>
      <c r="B1255" t="s">
        <v>12</v>
      </c>
      <c r="C1255" t="s">
        <v>13</v>
      </c>
      <c r="D1255" t="s">
        <v>1042</v>
      </c>
      <c r="E1255" s="8">
        <v>40467</v>
      </c>
      <c r="F1255" s="9">
        <v>2.2000000000000002E-2</v>
      </c>
      <c r="G1255" s="10">
        <v>-1.1000000000000001</v>
      </c>
      <c r="H1255" t="s">
        <v>15</v>
      </c>
      <c r="I1255" s="11">
        <v>1999.9999999999998</v>
      </c>
      <c r="J1255" s="12">
        <v>100000</v>
      </c>
    </row>
    <row r="1256" spans="1:10" x14ac:dyDescent="0.25">
      <c r="A1256">
        <v>7318</v>
      </c>
      <c r="B1256" t="s">
        <v>12</v>
      </c>
      <c r="C1256" t="s">
        <v>13</v>
      </c>
      <c r="D1256" t="s">
        <v>1043</v>
      </c>
      <c r="E1256" s="8">
        <v>40467</v>
      </c>
      <c r="F1256" s="9">
        <v>2.5000000000000001E-2</v>
      </c>
      <c r="G1256" s="10">
        <v>-1.1000000000000001</v>
      </c>
      <c r="H1256" t="s">
        <v>17</v>
      </c>
      <c r="I1256" s="11">
        <v>-2500</v>
      </c>
      <c r="J1256" s="12">
        <v>100000</v>
      </c>
    </row>
    <row r="1257" spans="1:10" x14ac:dyDescent="0.25">
      <c r="A1257">
        <v>7319</v>
      </c>
      <c r="B1257" t="s">
        <v>12</v>
      </c>
      <c r="C1257" t="s">
        <v>13</v>
      </c>
      <c r="D1257" t="s">
        <v>540</v>
      </c>
      <c r="E1257" s="8">
        <v>40467</v>
      </c>
      <c r="F1257" s="9">
        <v>0.05</v>
      </c>
      <c r="G1257" s="10">
        <v>-1.1000000000000001</v>
      </c>
      <c r="H1257" t="s">
        <v>15</v>
      </c>
      <c r="I1257" s="11">
        <v>4545.454545454545</v>
      </c>
      <c r="J1257" s="12">
        <v>100000</v>
      </c>
    </row>
    <row r="1258" spans="1:10" x14ac:dyDescent="0.25">
      <c r="A1258">
        <v>7320</v>
      </c>
      <c r="B1258" t="s">
        <v>12</v>
      </c>
      <c r="C1258" t="s">
        <v>41</v>
      </c>
      <c r="D1258" t="s">
        <v>1044</v>
      </c>
      <c r="E1258" s="8">
        <v>40467</v>
      </c>
      <c r="F1258" s="9">
        <v>0.04</v>
      </c>
      <c r="G1258" s="10">
        <v>1</v>
      </c>
      <c r="H1258" t="s">
        <v>15</v>
      </c>
      <c r="I1258" s="12">
        <v>4000</v>
      </c>
      <c r="J1258" s="12">
        <v>100000</v>
      </c>
    </row>
    <row r="1259" spans="1:10" x14ac:dyDescent="0.25">
      <c r="A1259">
        <v>7328</v>
      </c>
      <c r="B1259" t="s">
        <v>12</v>
      </c>
      <c r="C1259" t="s">
        <v>13</v>
      </c>
      <c r="D1259" t="s">
        <v>1045</v>
      </c>
      <c r="E1259" s="8">
        <v>40467</v>
      </c>
      <c r="F1259" s="9">
        <v>3.3000000000000002E-2</v>
      </c>
      <c r="G1259" s="10">
        <v>-1.1000000000000001</v>
      </c>
      <c r="H1259" t="s">
        <v>15</v>
      </c>
      <c r="I1259" s="11">
        <v>2999.9999999999995</v>
      </c>
      <c r="J1259" s="12">
        <v>100000</v>
      </c>
    </row>
    <row r="1260" spans="1:10" x14ac:dyDescent="0.25">
      <c r="A1260">
        <v>7307</v>
      </c>
      <c r="B1260" t="s">
        <v>12</v>
      </c>
      <c r="C1260" t="s">
        <v>13</v>
      </c>
      <c r="D1260" t="s">
        <v>1046</v>
      </c>
      <c r="E1260" s="8">
        <v>40466</v>
      </c>
      <c r="F1260" s="9">
        <v>3.5000000000000003E-2</v>
      </c>
      <c r="G1260" s="10">
        <v>-1.1000000000000001</v>
      </c>
      <c r="H1260" t="s">
        <v>17</v>
      </c>
      <c r="I1260" s="11">
        <v>-3500.0000000000005</v>
      </c>
      <c r="J1260" s="12">
        <v>100000</v>
      </c>
    </row>
    <row r="1261" spans="1:10" x14ac:dyDescent="0.25">
      <c r="A1261">
        <v>7299</v>
      </c>
      <c r="B1261" t="s">
        <v>12</v>
      </c>
      <c r="C1261" t="s">
        <v>13</v>
      </c>
      <c r="D1261" t="s">
        <v>1047</v>
      </c>
      <c r="E1261" s="8">
        <v>40465</v>
      </c>
      <c r="F1261" s="9">
        <v>3.3000000000000002E-2</v>
      </c>
      <c r="G1261" s="10">
        <v>-1.1000000000000001</v>
      </c>
      <c r="H1261" t="s">
        <v>15</v>
      </c>
      <c r="I1261" s="11">
        <v>2999.9999999999995</v>
      </c>
      <c r="J1261" s="12">
        <v>100000</v>
      </c>
    </row>
    <row r="1262" spans="1:10" x14ac:dyDescent="0.25">
      <c r="A1262">
        <v>7295</v>
      </c>
      <c r="B1262" t="s">
        <v>12</v>
      </c>
      <c r="C1262" t="s">
        <v>13</v>
      </c>
      <c r="D1262" t="s">
        <v>1048</v>
      </c>
      <c r="E1262" s="8">
        <v>40464</v>
      </c>
      <c r="F1262" s="9">
        <v>4.4000000000000004E-2</v>
      </c>
      <c r="G1262" s="10">
        <v>-1.1000000000000001</v>
      </c>
      <c r="H1262" t="s">
        <v>17</v>
      </c>
      <c r="I1262" s="11">
        <v>-4400</v>
      </c>
      <c r="J1262" s="12">
        <v>100000</v>
      </c>
    </row>
    <row r="1263" spans="1:10" x14ac:dyDescent="0.25">
      <c r="A1263">
        <v>7296</v>
      </c>
      <c r="B1263" t="s">
        <v>12</v>
      </c>
      <c r="C1263" t="s">
        <v>41</v>
      </c>
      <c r="D1263" t="s">
        <v>1049</v>
      </c>
      <c r="E1263" s="8">
        <v>40464</v>
      </c>
      <c r="F1263" s="9">
        <v>0.01</v>
      </c>
      <c r="G1263" s="10">
        <v>2</v>
      </c>
      <c r="H1263" t="s">
        <v>17</v>
      </c>
      <c r="I1263" s="12">
        <v>-1000</v>
      </c>
      <c r="J1263" s="12">
        <v>100000</v>
      </c>
    </row>
    <row r="1264" spans="1:10" x14ac:dyDescent="0.25">
      <c r="A1264">
        <v>7244</v>
      </c>
      <c r="B1264" t="s">
        <v>12</v>
      </c>
      <c r="C1264" t="s">
        <v>13</v>
      </c>
      <c r="D1264" t="s">
        <v>1050</v>
      </c>
      <c r="E1264" s="8">
        <v>40460</v>
      </c>
      <c r="F1264" s="9">
        <v>3.3000000000000002E-2</v>
      </c>
      <c r="G1264" s="10">
        <v>-1.1000000000000001</v>
      </c>
      <c r="H1264" t="s">
        <v>17</v>
      </c>
      <c r="I1264" s="11">
        <v>-3300</v>
      </c>
      <c r="J1264" s="12">
        <v>100000</v>
      </c>
    </row>
    <row r="1265" spans="1:10" x14ac:dyDescent="0.25">
      <c r="A1265">
        <v>7245</v>
      </c>
      <c r="B1265" t="s">
        <v>12</v>
      </c>
      <c r="C1265" t="s">
        <v>13</v>
      </c>
      <c r="D1265" t="s">
        <v>1051</v>
      </c>
      <c r="E1265" s="8">
        <v>40460</v>
      </c>
      <c r="F1265" s="9">
        <v>4.4000000000000004E-2</v>
      </c>
      <c r="G1265" s="10">
        <v>-1.1000000000000001</v>
      </c>
      <c r="H1265" t="s">
        <v>15</v>
      </c>
      <c r="I1265" s="11">
        <v>3999.9999999999995</v>
      </c>
      <c r="J1265" s="12">
        <v>100000</v>
      </c>
    </row>
    <row r="1266" spans="1:10" x14ac:dyDescent="0.25">
      <c r="A1266">
        <v>7246</v>
      </c>
      <c r="B1266" t="s">
        <v>12</v>
      </c>
      <c r="C1266" t="s">
        <v>13</v>
      </c>
      <c r="D1266" t="s">
        <v>529</v>
      </c>
      <c r="E1266" s="8">
        <v>40460</v>
      </c>
      <c r="F1266" s="9">
        <v>0.05</v>
      </c>
      <c r="G1266" s="10">
        <v>-1.1000000000000001</v>
      </c>
      <c r="H1266" t="s">
        <v>15</v>
      </c>
      <c r="I1266" s="11">
        <v>4545.454545454545</v>
      </c>
      <c r="J1266" s="12">
        <v>100000</v>
      </c>
    </row>
    <row r="1267" spans="1:10" x14ac:dyDescent="0.25">
      <c r="A1267">
        <v>7252</v>
      </c>
      <c r="B1267" t="s">
        <v>12</v>
      </c>
      <c r="C1267" t="s">
        <v>41</v>
      </c>
      <c r="D1267" t="s">
        <v>1052</v>
      </c>
      <c r="E1267" s="8">
        <v>40460</v>
      </c>
      <c r="F1267" s="9">
        <v>1.1000000000000001E-2</v>
      </c>
      <c r="G1267" s="10">
        <v>-1.1000000000000001</v>
      </c>
      <c r="H1267" t="s">
        <v>15</v>
      </c>
      <c r="I1267" s="11">
        <v>999.99999999999989</v>
      </c>
      <c r="J1267" s="12">
        <v>100000</v>
      </c>
    </row>
    <row r="1268" spans="1:10" x14ac:dyDescent="0.25">
      <c r="A1268">
        <v>7253</v>
      </c>
      <c r="B1268" t="s">
        <v>12</v>
      </c>
      <c r="C1268" t="s">
        <v>13</v>
      </c>
      <c r="D1268" t="s">
        <v>1053</v>
      </c>
      <c r="E1268" s="8">
        <v>40460</v>
      </c>
      <c r="F1268" s="9">
        <v>0.04</v>
      </c>
      <c r="G1268" s="10">
        <v>-1.1000000000000001</v>
      </c>
      <c r="H1268" t="s">
        <v>15</v>
      </c>
      <c r="I1268" s="11">
        <v>3636.363636363636</v>
      </c>
      <c r="J1268" s="12">
        <v>100000</v>
      </c>
    </row>
    <row r="1269" spans="1:10" x14ac:dyDescent="0.25">
      <c r="A1269">
        <v>7254</v>
      </c>
      <c r="B1269" t="s">
        <v>12</v>
      </c>
      <c r="C1269" t="s">
        <v>13</v>
      </c>
      <c r="D1269" t="s">
        <v>1054</v>
      </c>
      <c r="E1269" s="8">
        <v>40460</v>
      </c>
      <c r="F1269" s="9">
        <v>3.3000000000000002E-2</v>
      </c>
      <c r="G1269" s="10">
        <v>-1.1000000000000001</v>
      </c>
      <c r="H1269" t="s">
        <v>15</v>
      </c>
      <c r="I1269" s="11">
        <v>2999.9999999999995</v>
      </c>
      <c r="J1269" s="12">
        <v>100000</v>
      </c>
    </row>
    <row r="1270" spans="1:10" x14ac:dyDescent="0.25">
      <c r="A1270">
        <v>7234</v>
      </c>
      <c r="B1270" t="s">
        <v>12</v>
      </c>
      <c r="C1270" t="s">
        <v>13</v>
      </c>
      <c r="D1270" t="s">
        <v>1055</v>
      </c>
      <c r="E1270" s="8">
        <v>40459</v>
      </c>
      <c r="F1270" s="9">
        <v>3.3000000000000002E-2</v>
      </c>
      <c r="G1270" s="10">
        <v>-1.1000000000000001</v>
      </c>
      <c r="H1270" t="s">
        <v>15</v>
      </c>
      <c r="I1270" s="11">
        <v>2999.9999999999995</v>
      </c>
      <c r="J1270" s="12">
        <v>100000</v>
      </c>
    </row>
    <row r="1271" spans="1:10" x14ac:dyDescent="0.25">
      <c r="A1271">
        <v>7229</v>
      </c>
      <c r="B1271" t="s">
        <v>12</v>
      </c>
      <c r="C1271" t="s">
        <v>13</v>
      </c>
      <c r="D1271" t="s">
        <v>1056</v>
      </c>
      <c r="E1271" s="8">
        <v>40458</v>
      </c>
      <c r="F1271" s="9">
        <v>0.04</v>
      </c>
      <c r="G1271" s="10">
        <v>-1.1000000000000001</v>
      </c>
      <c r="H1271" t="s">
        <v>17</v>
      </c>
      <c r="I1271" s="11">
        <v>-4000</v>
      </c>
      <c r="J1271" s="12">
        <v>100000</v>
      </c>
    </row>
    <row r="1272" spans="1:10" x14ac:dyDescent="0.25">
      <c r="A1272">
        <v>7226</v>
      </c>
      <c r="B1272" t="s">
        <v>12</v>
      </c>
      <c r="C1272" t="s">
        <v>13</v>
      </c>
      <c r="D1272" t="s">
        <v>1057</v>
      </c>
      <c r="E1272" s="8">
        <v>40457</v>
      </c>
      <c r="F1272" s="9">
        <v>3.3000000000000002E-2</v>
      </c>
      <c r="G1272" s="10">
        <v>-1.1000000000000001</v>
      </c>
      <c r="H1272" t="s">
        <v>17</v>
      </c>
      <c r="I1272" s="11">
        <v>-3300</v>
      </c>
      <c r="J1272" s="12">
        <v>100000</v>
      </c>
    </row>
    <row r="1273" spans="1:10" x14ac:dyDescent="0.25">
      <c r="A1273">
        <v>7223</v>
      </c>
      <c r="B1273" t="s">
        <v>12</v>
      </c>
      <c r="C1273" t="s">
        <v>13</v>
      </c>
      <c r="D1273" t="s">
        <v>1058</v>
      </c>
      <c r="E1273" s="8">
        <v>40456</v>
      </c>
      <c r="F1273" s="9">
        <v>0.05</v>
      </c>
      <c r="G1273" s="10">
        <v>-1.1000000000000001</v>
      </c>
      <c r="H1273" t="s">
        <v>17</v>
      </c>
      <c r="I1273" s="11">
        <v>-5000</v>
      </c>
      <c r="J1273" s="12">
        <v>100000</v>
      </c>
    </row>
    <row r="1274" spans="1:10" x14ac:dyDescent="0.25">
      <c r="A1274">
        <v>7190</v>
      </c>
      <c r="B1274" t="s">
        <v>12</v>
      </c>
      <c r="C1274" t="s">
        <v>13</v>
      </c>
      <c r="D1274" t="s">
        <v>1059</v>
      </c>
      <c r="E1274" s="8">
        <v>40453</v>
      </c>
      <c r="F1274" s="9">
        <v>0.04</v>
      </c>
      <c r="G1274" s="10">
        <v>-1.1000000000000001</v>
      </c>
      <c r="H1274" t="s">
        <v>17</v>
      </c>
      <c r="I1274" s="11">
        <v>-4000</v>
      </c>
      <c r="J1274" s="12">
        <v>100000</v>
      </c>
    </row>
    <row r="1275" spans="1:10" x14ac:dyDescent="0.25">
      <c r="A1275">
        <v>7191</v>
      </c>
      <c r="B1275" t="s">
        <v>12</v>
      </c>
      <c r="C1275" t="s">
        <v>13</v>
      </c>
      <c r="D1275" t="s">
        <v>1060</v>
      </c>
      <c r="E1275" s="8">
        <v>40453</v>
      </c>
      <c r="F1275" s="9">
        <v>1.1000000000000001E-2</v>
      </c>
      <c r="G1275" s="10">
        <v>-1.1000000000000001</v>
      </c>
      <c r="H1275" t="s">
        <v>17</v>
      </c>
      <c r="I1275" s="11">
        <v>-1100</v>
      </c>
      <c r="J1275" s="12">
        <v>100000</v>
      </c>
    </row>
    <row r="1276" spans="1:10" x14ac:dyDescent="0.25">
      <c r="A1276">
        <v>7192</v>
      </c>
      <c r="B1276" t="s">
        <v>12</v>
      </c>
      <c r="C1276" t="s">
        <v>13</v>
      </c>
      <c r="D1276" t="s">
        <v>1061</v>
      </c>
      <c r="E1276" s="8">
        <v>40453</v>
      </c>
      <c r="F1276" s="9">
        <v>2.2000000000000002E-2</v>
      </c>
      <c r="G1276" s="10">
        <v>-1.1000000000000001</v>
      </c>
      <c r="H1276" t="s">
        <v>17</v>
      </c>
      <c r="I1276" s="11">
        <v>-2200</v>
      </c>
      <c r="J1276" s="12">
        <v>100000</v>
      </c>
    </row>
    <row r="1277" spans="1:10" x14ac:dyDescent="0.25">
      <c r="A1277">
        <v>7193</v>
      </c>
      <c r="B1277" t="s">
        <v>12</v>
      </c>
      <c r="C1277" t="s">
        <v>41</v>
      </c>
      <c r="D1277" t="s">
        <v>1062</v>
      </c>
      <c r="E1277" s="8">
        <v>40453</v>
      </c>
      <c r="F1277" s="9">
        <v>1.4999999999999999E-2</v>
      </c>
      <c r="G1277" s="10">
        <v>3.3</v>
      </c>
      <c r="H1277" t="s">
        <v>17</v>
      </c>
      <c r="I1277" s="12">
        <v>-1500</v>
      </c>
      <c r="J1277" s="12">
        <v>100000</v>
      </c>
    </row>
    <row r="1278" spans="1:10" x14ac:dyDescent="0.25">
      <c r="A1278">
        <v>7194</v>
      </c>
      <c r="B1278" t="s">
        <v>12</v>
      </c>
      <c r="C1278" t="s">
        <v>13</v>
      </c>
      <c r="D1278" t="s">
        <v>1063</v>
      </c>
      <c r="E1278" s="8">
        <v>40453</v>
      </c>
      <c r="F1278" s="9">
        <v>5.5E-2</v>
      </c>
      <c r="G1278" s="10">
        <v>-1.1000000000000001</v>
      </c>
      <c r="H1278" t="s">
        <v>15</v>
      </c>
      <c r="I1278" s="11">
        <v>5000</v>
      </c>
      <c r="J1278" s="12">
        <v>100000</v>
      </c>
    </row>
    <row r="1279" spans="1:10" x14ac:dyDescent="0.25">
      <c r="A1279">
        <v>7195</v>
      </c>
      <c r="B1279" t="s">
        <v>12</v>
      </c>
      <c r="C1279" t="s">
        <v>13</v>
      </c>
      <c r="D1279" t="s">
        <v>1064</v>
      </c>
      <c r="E1279" s="8">
        <v>40453</v>
      </c>
      <c r="F1279" s="9">
        <v>0.04</v>
      </c>
      <c r="G1279" s="10">
        <v>-1.1000000000000001</v>
      </c>
      <c r="H1279" t="s">
        <v>15</v>
      </c>
      <c r="I1279" s="11">
        <v>3636.363636363636</v>
      </c>
      <c r="J1279" s="12">
        <v>100000</v>
      </c>
    </row>
    <row r="1280" spans="1:10" x14ac:dyDescent="0.25">
      <c r="A1280">
        <v>7196</v>
      </c>
      <c r="B1280" t="s">
        <v>12</v>
      </c>
      <c r="C1280" t="s">
        <v>13</v>
      </c>
      <c r="D1280" t="s">
        <v>1065</v>
      </c>
      <c r="E1280" s="8">
        <v>40453</v>
      </c>
      <c r="F1280" s="9">
        <v>0.03</v>
      </c>
      <c r="G1280" s="10">
        <v>-1.1000000000000001</v>
      </c>
      <c r="H1280" t="s">
        <v>17</v>
      </c>
      <c r="I1280" s="11">
        <v>-3000</v>
      </c>
      <c r="J1280" s="12">
        <v>100000</v>
      </c>
    </row>
    <row r="1281" spans="1:10" x14ac:dyDescent="0.25">
      <c r="A1281">
        <v>7197</v>
      </c>
      <c r="B1281" t="s">
        <v>12</v>
      </c>
      <c r="C1281" t="s">
        <v>13</v>
      </c>
      <c r="D1281" t="s">
        <v>1066</v>
      </c>
      <c r="E1281" s="8">
        <v>40453</v>
      </c>
      <c r="F1281" s="9">
        <v>0.05</v>
      </c>
      <c r="G1281" s="10">
        <v>-1.1000000000000001</v>
      </c>
      <c r="H1281" t="s">
        <v>17</v>
      </c>
      <c r="I1281" s="11">
        <v>-5000</v>
      </c>
      <c r="J1281" s="12">
        <v>100000</v>
      </c>
    </row>
    <row r="1282" spans="1:10" x14ac:dyDescent="0.25">
      <c r="A1282">
        <v>7199</v>
      </c>
      <c r="B1282" t="s">
        <v>12</v>
      </c>
      <c r="C1282" t="s">
        <v>13</v>
      </c>
      <c r="D1282" t="s">
        <v>1067</v>
      </c>
      <c r="E1282" s="8">
        <v>40453</v>
      </c>
      <c r="F1282" s="9">
        <v>3.3000000000000002E-2</v>
      </c>
      <c r="G1282" s="10">
        <v>-1.1000000000000001</v>
      </c>
      <c r="H1282" t="s">
        <v>17</v>
      </c>
      <c r="I1282" s="11">
        <v>-3300</v>
      </c>
      <c r="J1282" s="12">
        <v>100000</v>
      </c>
    </row>
    <row r="1283" spans="1:10" x14ac:dyDescent="0.25">
      <c r="A1283">
        <v>7175</v>
      </c>
      <c r="B1283" t="s">
        <v>12</v>
      </c>
      <c r="C1283" t="s">
        <v>13</v>
      </c>
      <c r="D1283" t="s">
        <v>1068</v>
      </c>
      <c r="E1283" s="8">
        <v>40452</v>
      </c>
      <c r="F1283" s="9">
        <v>4.4000000000000004E-2</v>
      </c>
      <c r="G1283" s="10">
        <v>-1.1000000000000001</v>
      </c>
      <c r="H1283" t="s">
        <v>15</v>
      </c>
      <c r="I1283" s="11">
        <v>3999.9999999999995</v>
      </c>
      <c r="J1283" s="12">
        <v>100000</v>
      </c>
    </row>
    <row r="1284" spans="1:10" x14ac:dyDescent="0.25">
      <c r="A1284">
        <v>7171</v>
      </c>
      <c r="B1284" t="s">
        <v>12</v>
      </c>
      <c r="C1284" t="s">
        <v>13</v>
      </c>
      <c r="D1284" t="s">
        <v>1069</v>
      </c>
      <c r="E1284" s="8">
        <v>40451</v>
      </c>
      <c r="F1284" s="9">
        <v>0</v>
      </c>
      <c r="G1284" s="10">
        <v>-1.1000000000000001</v>
      </c>
      <c r="H1284" t="s">
        <v>20</v>
      </c>
      <c r="I1284" s="11">
        <v>0</v>
      </c>
      <c r="J1284" s="12">
        <v>100000</v>
      </c>
    </row>
    <row r="1285" spans="1:10" x14ac:dyDescent="0.25">
      <c r="A1285">
        <v>7125</v>
      </c>
      <c r="B1285" t="s">
        <v>12</v>
      </c>
      <c r="C1285" t="s">
        <v>13</v>
      </c>
      <c r="D1285" t="s">
        <v>1070</v>
      </c>
      <c r="E1285" s="8">
        <v>40446</v>
      </c>
      <c r="F1285" s="9">
        <v>3.5000000000000003E-2</v>
      </c>
      <c r="G1285" s="10">
        <v>-1.2</v>
      </c>
      <c r="H1285" t="s">
        <v>15</v>
      </c>
      <c r="I1285" s="11">
        <v>2916.666666666667</v>
      </c>
      <c r="J1285" s="12">
        <v>100000</v>
      </c>
    </row>
    <row r="1286" spans="1:10" x14ac:dyDescent="0.25">
      <c r="A1286">
        <v>7126</v>
      </c>
      <c r="B1286" t="s">
        <v>12</v>
      </c>
      <c r="C1286" t="s">
        <v>13</v>
      </c>
      <c r="D1286" t="s">
        <v>1071</v>
      </c>
      <c r="E1286" s="8">
        <v>40446</v>
      </c>
      <c r="F1286" s="9">
        <v>1.1000000000000001E-2</v>
      </c>
      <c r="G1286" s="10">
        <v>-1.1000000000000001</v>
      </c>
      <c r="H1286" t="s">
        <v>15</v>
      </c>
      <c r="I1286" s="11">
        <v>999.99999999999989</v>
      </c>
      <c r="J1286" s="12">
        <v>100000</v>
      </c>
    </row>
    <row r="1287" spans="1:10" x14ac:dyDescent="0.25">
      <c r="A1287">
        <v>7127</v>
      </c>
      <c r="B1287" t="s">
        <v>12</v>
      </c>
      <c r="C1287" t="s">
        <v>13</v>
      </c>
      <c r="D1287" t="s">
        <v>1072</v>
      </c>
      <c r="E1287" s="8">
        <v>40446</v>
      </c>
      <c r="F1287" s="9">
        <v>2.5000000000000001E-2</v>
      </c>
      <c r="G1287" s="10">
        <v>-1.2</v>
      </c>
      <c r="H1287" t="s">
        <v>15</v>
      </c>
      <c r="I1287" s="11">
        <v>2083.3333333333335</v>
      </c>
      <c r="J1287" s="12">
        <v>100000</v>
      </c>
    </row>
    <row r="1288" spans="1:10" x14ac:dyDescent="0.25">
      <c r="A1288">
        <v>7128</v>
      </c>
      <c r="B1288" t="s">
        <v>12</v>
      </c>
      <c r="C1288" t="s">
        <v>13</v>
      </c>
      <c r="D1288" t="s">
        <v>1073</v>
      </c>
      <c r="E1288" s="8">
        <v>40446</v>
      </c>
      <c r="F1288" s="9">
        <v>4.4000000000000004E-2</v>
      </c>
      <c r="G1288" s="10">
        <v>-1.1000000000000001</v>
      </c>
      <c r="H1288" t="s">
        <v>17</v>
      </c>
      <c r="I1288" s="11">
        <v>-4400</v>
      </c>
      <c r="J1288" s="12">
        <v>100000</v>
      </c>
    </row>
    <row r="1289" spans="1:10" x14ac:dyDescent="0.25">
      <c r="A1289">
        <v>7129</v>
      </c>
      <c r="B1289" t="s">
        <v>12</v>
      </c>
      <c r="C1289" t="s">
        <v>13</v>
      </c>
      <c r="D1289" t="s">
        <v>1074</v>
      </c>
      <c r="E1289" s="8">
        <v>40446</v>
      </c>
      <c r="F1289" s="9">
        <v>3.3000000000000002E-2</v>
      </c>
      <c r="G1289" s="10">
        <v>-1.1000000000000001</v>
      </c>
      <c r="H1289" t="s">
        <v>15</v>
      </c>
      <c r="I1289" s="11">
        <v>2999.9999999999995</v>
      </c>
      <c r="J1289" s="12">
        <v>100000</v>
      </c>
    </row>
    <row r="1290" spans="1:10" x14ac:dyDescent="0.25">
      <c r="A1290">
        <v>7130</v>
      </c>
      <c r="B1290" t="s">
        <v>12</v>
      </c>
      <c r="C1290" t="s">
        <v>13</v>
      </c>
      <c r="D1290" t="s">
        <v>1075</v>
      </c>
      <c r="E1290" s="8">
        <v>40446</v>
      </c>
      <c r="F1290" s="9">
        <v>3.3000000000000002E-2</v>
      </c>
      <c r="G1290" s="10">
        <v>-1.1000000000000001</v>
      </c>
      <c r="H1290" t="s">
        <v>17</v>
      </c>
      <c r="I1290" s="11">
        <v>-3300</v>
      </c>
      <c r="J1290" s="12">
        <v>100000</v>
      </c>
    </row>
    <row r="1291" spans="1:10" x14ac:dyDescent="0.25">
      <c r="A1291">
        <v>7131</v>
      </c>
      <c r="B1291" t="s">
        <v>12</v>
      </c>
      <c r="C1291" t="s">
        <v>13</v>
      </c>
      <c r="D1291" t="s">
        <v>1076</v>
      </c>
      <c r="E1291" s="8">
        <v>40446</v>
      </c>
      <c r="F1291" s="9">
        <v>2.2000000000000002E-2</v>
      </c>
      <c r="G1291" s="10">
        <v>-1.1000000000000001</v>
      </c>
      <c r="H1291" t="s">
        <v>17</v>
      </c>
      <c r="I1291" s="11">
        <v>-2200</v>
      </c>
      <c r="J1291" s="12">
        <v>100000</v>
      </c>
    </row>
    <row r="1292" spans="1:10" x14ac:dyDescent="0.25">
      <c r="A1292">
        <v>7102</v>
      </c>
      <c r="B1292" t="s">
        <v>12</v>
      </c>
      <c r="C1292" t="s">
        <v>13</v>
      </c>
      <c r="D1292" t="s">
        <v>1077</v>
      </c>
      <c r="E1292" s="8">
        <v>40445</v>
      </c>
      <c r="F1292" s="9">
        <v>4.4000000000000004E-2</v>
      </c>
      <c r="G1292" s="10">
        <v>-1.1000000000000001</v>
      </c>
      <c r="H1292" t="s">
        <v>15</v>
      </c>
      <c r="I1292" s="11">
        <v>3999.9999999999995</v>
      </c>
      <c r="J1292" s="12">
        <v>100000</v>
      </c>
    </row>
    <row r="1293" spans="1:10" x14ac:dyDescent="0.25">
      <c r="A1293">
        <v>7099</v>
      </c>
      <c r="B1293" t="s">
        <v>12</v>
      </c>
      <c r="C1293" t="s">
        <v>29</v>
      </c>
      <c r="D1293" t="s">
        <v>1078</v>
      </c>
      <c r="E1293" s="8">
        <v>40444</v>
      </c>
      <c r="F1293" s="9">
        <v>3.3000000000000002E-2</v>
      </c>
      <c r="G1293" s="10">
        <v>-1.1000000000000001</v>
      </c>
      <c r="H1293" t="s">
        <v>15</v>
      </c>
      <c r="I1293" s="11">
        <v>2999.9999999999995</v>
      </c>
      <c r="J1293" s="12">
        <v>100000</v>
      </c>
    </row>
    <row r="1294" spans="1:10" x14ac:dyDescent="0.25">
      <c r="A1294">
        <v>7100</v>
      </c>
      <c r="B1294" t="s">
        <v>12</v>
      </c>
      <c r="C1294" t="s">
        <v>13</v>
      </c>
      <c r="D1294" t="s">
        <v>1079</v>
      </c>
      <c r="E1294" s="8">
        <v>40444</v>
      </c>
      <c r="F1294" s="9">
        <v>2.2000000000000002E-2</v>
      </c>
      <c r="G1294" s="10">
        <v>-1.1000000000000001</v>
      </c>
      <c r="H1294" t="s">
        <v>17</v>
      </c>
      <c r="I1294" s="11">
        <v>-2200</v>
      </c>
      <c r="J1294" s="12">
        <v>100000</v>
      </c>
    </row>
    <row r="1295" spans="1:10" x14ac:dyDescent="0.25">
      <c r="A1295">
        <v>7050</v>
      </c>
      <c r="B1295" t="s">
        <v>12</v>
      </c>
      <c r="C1295" t="s">
        <v>13</v>
      </c>
      <c r="D1295" t="s">
        <v>1080</v>
      </c>
      <c r="E1295" s="8">
        <v>40439</v>
      </c>
      <c r="F1295" s="9">
        <v>1.1000000000000001E-2</v>
      </c>
      <c r="G1295" s="10">
        <v>-1.1000000000000001</v>
      </c>
      <c r="H1295" t="s">
        <v>15</v>
      </c>
      <c r="I1295" s="11">
        <v>999.99999999999989</v>
      </c>
      <c r="J1295" s="12">
        <v>100000</v>
      </c>
    </row>
    <row r="1296" spans="1:10" x14ac:dyDescent="0.25">
      <c r="A1296">
        <v>7052</v>
      </c>
      <c r="B1296" t="s">
        <v>12</v>
      </c>
      <c r="C1296" t="s">
        <v>13</v>
      </c>
      <c r="D1296" t="s">
        <v>1081</v>
      </c>
      <c r="E1296" s="8">
        <v>40439</v>
      </c>
      <c r="F1296" s="9">
        <v>3.5000000000000003E-2</v>
      </c>
      <c r="G1296" s="10">
        <v>-1.1000000000000001</v>
      </c>
      <c r="H1296" t="s">
        <v>15</v>
      </c>
      <c r="I1296" s="11">
        <v>3181.818181818182</v>
      </c>
      <c r="J1296" s="12">
        <v>100000</v>
      </c>
    </row>
    <row r="1297" spans="1:10" x14ac:dyDescent="0.25">
      <c r="A1297">
        <v>7053</v>
      </c>
      <c r="B1297" t="s">
        <v>12</v>
      </c>
      <c r="C1297" t="s">
        <v>13</v>
      </c>
      <c r="D1297" t="s">
        <v>1082</v>
      </c>
      <c r="E1297" s="8">
        <v>40439</v>
      </c>
      <c r="F1297" s="9">
        <v>3.3000000000000002E-2</v>
      </c>
      <c r="G1297" s="10">
        <v>-1.1000000000000001</v>
      </c>
      <c r="H1297" t="s">
        <v>15</v>
      </c>
      <c r="I1297" s="11">
        <v>2999.9999999999995</v>
      </c>
      <c r="J1297" s="12">
        <v>100000</v>
      </c>
    </row>
    <row r="1298" spans="1:10" x14ac:dyDescent="0.25">
      <c r="A1298">
        <v>7064</v>
      </c>
      <c r="B1298" t="s">
        <v>12</v>
      </c>
      <c r="C1298" t="s">
        <v>13</v>
      </c>
      <c r="D1298" t="s">
        <v>1083</v>
      </c>
      <c r="E1298" s="8">
        <v>40439</v>
      </c>
      <c r="F1298" s="9">
        <v>2.2000000000000002E-2</v>
      </c>
      <c r="G1298" s="10">
        <v>-1.1000000000000001</v>
      </c>
      <c r="H1298" t="s">
        <v>17</v>
      </c>
      <c r="I1298" s="11">
        <v>-2200</v>
      </c>
      <c r="J1298" s="12">
        <v>100000</v>
      </c>
    </row>
    <row r="1299" spans="1:10" x14ac:dyDescent="0.25">
      <c r="A1299">
        <v>7065</v>
      </c>
      <c r="B1299" t="s">
        <v>12</v>
      </c>
      <c r="C1299" t="s">
        <v>13</v>
      </c>
      <c r="D1299" t="s">
        <v>1084</v>
      </c>
      <c r="E1299" s="8">
        <v>40439</v>
      </c>
      <c r="F1299" s="9">
        <v>4.4999999999999998E-2</v>
      </c>
      <c r="G1299" s="10">
        <v>-1.1000000000000001</v>
      </c>
      <c r="H1299" t="s">
        <v>17</v>
      </c>
      <c r="I1299" s="11">
        <v>-4500</v>
      </c>
      <c r="J1299" s="12">
        <v>100000</v>
      </c>
    </row>
    <row r="1300" spans="1:10" x14ac:dyDescent="0.25">
      <c r="A1300">
        <v>7066</v>
      </c>
      <c r="B1300" t="s">
        <v>12</v>
      </c>
      <c r="C1300" t="s">
        <v>13</v>
      </c>
      <c r="D1300" t="s">
        <v>1085</v>
      </c>
      <c r="E1300" s="8">
        <v>40439</v>
      </c>
      <c r="F1300" s="9">
        <v>4.4000000000000004E-2</v>
      </c>
      <c r="G1300" s="10">
        <v>-1.1000000000000001</v>
      </c>
      <c r="H1300" t="s">
        <v>15</v>
      </c>
      <c r="I1300" s="11">
        <v>3999.9999999999995</v>
      </c>
      <c r="J1300" s="12">
        <v>100000</v>
      </c>
    </row>
    <row r="1301" spans="1:10" x14ac:dyDescent="0.25">
      <c r="A1301">
        <v>7042</v>
      </c>
      <c r="B1301" t="s">
        <v>12</v>
      </c>
      <c r="C1301" t="s">
        <v>13</v>
      </c>
      <c r="D1301" t="s">
        <v>1086</v>
      </c>
      <c r="E1301" s="8">
        <v>40438</v>
      </c>
      <c r="F1301" s="9">
        <v>4.4000000000000004E-2</v>
      </c>
      <c r="G1301" s="10">
        <v>-1.1000000000000001</v>
      </c>
      <c r="H1301" t="s">
        <v>15</v>
      </c>
      <c r="I1301" s="11">
        <v>3999.9999999999995</v>
      </c>
      <c r="J1301" s="12">
        <v>100000</v>
      </c>
    </row>
    <row r="1302" spans="1:10" x14ac:dyDescent="0.25">
      <c r="A1302">
        <v>7038</v>
      </c>
      <c r="B1302" t="s">
        <v>12</v>
      </c>
      <c r="C1302" t="s">
        <v>13</v>
      </c>
      <c r="D1302" t="s">
        <v>1087</v>
      </c>
      <c r="E1302" s="8">
        <v>40437</v>
      </c>
      <c r="F1302" s="9">
        <v>4.4000000000000004E-2</v>
      </c>
      <c r="G1302" s="10">
        <v>-1.1000000000000001</v>
      </c>
      <c r="H1302" t="s">
        <v>17</v>
      </c>
      <c r="I1302" s="11">
        <v>-4400</v>
      </c>
      <c r="J1302" s="12">
        <v>100000</v>
      </c>
    </row>
    <row r="1303" spans="1:10" x14ac:dyDescent="0.25">
      <c r="A1303">
        <v>6984</v>
      </c>
      <c r="B1303" t="s">
        <v>12</v>
      </c>
      <c r="C1303" t="s">
        <v>13</v>
      </c>
      <c r="D1303" t="s">
        <v>1088</v>
      </c>
      <c r="E1303" s="8">
        <v>40432</v>
      </c>
      <c r="F1303" s="9">
        <v>4.4000000000000004E-2</v>
      </c>
      <c r="G1303" s="10">
        <v>-1.1000000000000001</v>
      </c>
      <c r="H1303" t="s">
        <v>15</v>
      </c>
      <c r="I1303" s="11">
        <v>3999.9999999999995</v>
      </c>
      <c r="J1303" s="12">
        <v>100000</v>
      </c>
    </row>
    <row r="1304" spans="1:10" x14ac:dyDescent="0.25">
      <c r="A1304">
        <v>6985</v>
      </c>
      <c r="B1304" t="s">
        <v>12</v>
      </c>
      <c r="C1304" t="s">
        <v>13</v>
      </c>
      <c r="D1304" t="s">
        <v>367</v>
      </c>
      <c r="E1304" s="8">
        <v>40432</v>
      </c>
      <c r="F1304" s="9">
        <v>1.1000000000000001E-2</v>
      </c>
      <c r="G1304" s="10">
        <v>-1.1000000000000001</v>
      </c>
      <c r="H1304" t="s">
        <v>15</v>
      </c>
      <c r="I1304" s="11">
        <v>999.99999999999989</v>
      </c>
      <c r="J1304" s="12">
        <v>100000</v>
      </c>
    </row>
    <row r="1305" spans="1:10" x14ac:dyDescent="0.25">
      <c r="A1305">
        <v>6986</v>
      </c>
      <c r="B1305" t="s">
        <v>12</v>
      </c>
      <c r="C1305" t="s">
        <v>41</v>
      </c>
      <c r="D1305" t="s">
        <v>1089</v>
      </c>
      <c r="E1305" s="8">
        <v>40432</v>
      </c>
      <c r="F1305" s="9">
        <v>0.03</v>
      </c>
      <c r="G1305" s="10">
        <v>-1.1000000000000001</v>
      </c>
      <c r="H1305" t="s">
        <v>15</v>
      </c>
      <c r="I1305" s="11">
        <v>2727.272727272727</v>
      </c>
      <c r="J1305" s="12">
        <v>100000</v>
      </c>
    </row>
    <row r="1306" spans="1:10" x14ac:dyDescent="0.25">
      <c r="A1306">
        <v>6987</v>
      </c>
      <c r="B1306" t="s">
        <v>12</v>
      </c>
      <c r="C1306" t="s">
        <v>13</v>
      </c>
      <c r="D1306" t="s">
        <v>1090</v>
      </c>
      <c r="E1306" s="8">
        <v>40432</v>
      </c>
      <c r="F1306" s="9">
        <v>3.3000000000000002E-2</v>
      </c>
      <c r="G1306" s="10">
        <v>-1.1000000000000001</v>
      </c>
      <c r="H1306" t="s">
        <v>15</v>
      </c>
      <c r="I1306" s="11">
        <v>2999.9999999999995</v>
      </c>
      <c r="J1306" s="12">
        <v>100000</v>
      </c>
    </row>
    <row r="1307" spans="1:10" x14ac:dyDescent="0.25">
      <c r="A1307">
        <v>6988</v>
      </c>
      <c r="B1307" t="s">
        <v>12</v>
      </c>
      <c r="C1307" t="s">
        <v>13</v>
      </c>
      <c r="D1307" t="s">
        <v>1091</v>
      </c>
      <c r="E1307" s="8">
        <v>40432</v>
      </c>
      <c r="F1307" s="9">
        <v>0.02</v>
      </c>
      <c r="G1307" s="10">
        <v>-1.1000000000000001</v>
      </c>
      <c r="H1307" t="s">
        <v>17</v>
      </c>
      <c r="I1307" s="11">
        <v>-2000</v>
      </c>
      <c r="J1307" s="12">
        <v>100000</v>
      </c>
    </row>
    <row r="1308" spans="1:10" x14ac:dyDescent="0.25">
      <c r="A1308">
        <v>6989</v>
      </c>
      <c r="B1308" t="s">
        <v>12</v>
      </c>
      <c r="C1308" t="s">
        <v>13</v>
      </c>
      <c r="D1308" t="s">
        <v>1092</v>
      </c>
      <c r="E1308" s="8">
        <v>40432</v>
      </c>
      <c r="F1308" s="9">
        <v>2.2000000000000002E-2</v>
      </c>
      <c r="G1308" s="10">
        <v>-1.1000000000000001</v>
      </c>
      <c r="H1308" t="s">
        <v>15</v>
      </c>
      <c r="I1308" s="11">
        <v>1999.9999999999998</v>
      </c>
      <c r="J1308" s="12">
        <v>100000</v>
      </c>
    </row>
    <row r="1309" spans="1:10" x14ac:dyDescent="0.25">
      <c r="A1309">
        <v>6978</v>
      </c>
      <c r="B1309" t="s">
        <v>12</v>
      </c>
      <c r="C1309" t="s">
        <v>13</v>
      </c>
      <c r="D1309" t="s">
        <v>1093</v>
      </c>
      <c r="E1309" s="8">
        <v>40431</v>
      </c>
      <c r="F1309" s="9">
        <v>2.5000000000000001E-2</v>
      </c>
      <c r="G1309" s="10">
        <v>-1.1000000000000001</v>
      </c>
      <c r="H1309" t="s">
        <v>15</v>
      </c>
      <c r="I1309" s="11">
        <v>2272.7272727272725</v>
      </c>
      <c r="J1309" s="12">
        <v>100000</v>
      </c>
    </row>
    <row r="1310" spans="1:10" x14ac:dyDescent="0.25">
      <c r="A1310">
        <v>6965</v>
      </c>
      <c r="B1310" t="s">
        <v>12</v>
      </c>
      <c r="C1310" t="s">
        <v>13</v>
      </c>
      <c r="D1310" t="s">
        <v>1094</v>
      </c>
      <c r="E1310" s="8">
        <v>40430</v>
      </c>
      <c r="F1310" s="9">
        <v>4.4000000000000004E-2</v>
      </c>
      <c r="G1310" s="10">
        <v>-1.1000000000000001</v>
      </c>
      <c r="H1310" t="s">
        <v>17</v>
      </c>
      <c r="I1310" s="11">
        <v>-4400</v>
      </c>
      <c r="J1310" s="12">
        <v>100000</v>
      </c>
    </row>
    <row r="1311" spans="1:10" x14ac:dyDescent="0.25">
      <c r="A1311">
        <v>6946</v>
      </c>
      <c r="B1311" t="s">
        <v>12</v>
      </c>
      <c r="C1311" t="s">
        <v>41</v>
      </c>
      <c r="D1311" t="s">
        <v>1095</v>
      </c>
      <c r="E1311" s="8">
        <v>40427</v>
      </c>
      <c r="F1311" s="9">
        <v>4.4999999999999998E-2</v>
      </c>
      <c r="G1311" s="10">
        <v>1.05</v>
      </c>
      <c r="H1311" t="s">
        <v>17</v>
      </c>
      <c r="I1311" s="12">
        <v>-4500</v>
      </c>
      <c r="J1311" s="12">
        <v>100000</v>
      </c>
    </row>
    <row r="1312" spans="1:10" x14ac:dyDescent="0.25">
      <c r="A1312">
        <v>6947</v>
      </c>
      <c r="B1312" t="s">
        <v>12</v>
      </c>
      <c r="C1312" t="s">
        <v>41</v>
      </c>
      <c r="D1312" t="s">
        <v>1096</v>
      </c>
      <c r="E1312" s="8">
        <v>40427</v>
      </c>
      <c r="F1312" s="9">
        <v>0</v>
      </c>
      <c r="G1312" s="10">
        <v>-1.1000000000000001</v>
      </c>
      <c r="H1312" t="s">
        <v>20</v>
      </c>
      <c r="I1312" s="11">
        <v>0</v>
      </c>
      <c r="J1312" s="12">
        <v>100000</v>
      </c>
    </row>
    <row r="1313" spans="1:10" x14ac:dyDescent="0.25">
      <c r="A1313">
        <v>6948</v>
      </c>
      <c r="B1313" t="s">
        <v>12</v>
      </c>
      <c r="C1313" t="s">
        <v>41</v>
      </c>
      <c r="D1313" t="s">
        <v>1097</v>
      </c>
      <c r="E1313" s="8">
        <v>40427</v>
      </c>
      <c r="F1313" s="9">
        <v>1.4999999999999999E-2</v>
      </c>
      <c r="G1313" s="10">
        <v>-1.2</v>
      </c>
      <c r="H1313" t="s">
        <v>15</v>
      </c>
      <c r="I1313" s="11">
        <v>1250</v>
      </c>
      <c r="J1313" s="12">
        <v>100000</v>
      </c>
    </row>
    <row r="1314" spans="1:10" x14ac:dyDescent="0.25">
      <c r="A1314">
        <v>6934</v>
      </c>
      <c r="B1314" t="s">
        <v>12</v>
      </c>
      <c r="C1314" t="s">
        <v>13</v>
      </c>
      <c r="D1314" t="s">
        <v>1098</v>
      </c>
      <c r="E1314" s="8">
        <v>40426</v>
      </c>
      <c r="F1314" s="9">
        <v>3.5000000000000003E-2</v>
      </c>
      <c r="G1314" s="10">
        <v>-1.1000000000000001</v>
      </c>
      <c r="H1314" t="s">
        <v>15</v>
      </c>
      <c r="I1314" s="11">
        <v>3181.818181818182</v>
      </c>
      <c r="J1314" s="12">
        <v>100000</v>
      </c>
    </row>
    <row r="1315" spans="1:10" x14ac:dyDescent="0.25">
      <c r="A1315">
        <v>6917</v>
      </c>
      <c r="B1315" t="s">
        <v>12</v>
      </c>
      <c r="C1315" t="s">
        <v>13</v>
      </c>
      <c r="D1315" t="s">
        <v>1099</v>
      </c>
      <c r="E1315" s="8">
        <v>40425</v>
      </c>
      <c r="F1315" s="9">
        <v>1.6E-2</v>
      </c>
      <c r="G1315" s="10">
        <v>-1.1000000000000001</v>
      </c>
      <c r="H1315" t="s">
        <v>17</v>
      </c>
      <c r="I1315" s="11">
        <v>-1600</v>
      </c>
      <c r="J1315" s="12">
        <v>100000</v>
      </c>
    </row>
    <row r="1316" spans="1:10" x14ac:dyDescent="0.25">
      <c r="A1316">
        <v>6918</v>
      </c>
      <c r="B1316" t="s">
        <v>12</v>
      </c>
      <c r="C1316" t="s">
        <v>13</v>
      </c>
      <c r="D1316" t="s">
        <v>1100</v>
      </c>
      <c r="E1316" s="8">
        <v>40425</v>
      </c>
      <c r="F1316" s="9">
        <v>3.3000000000000002E-2</v>
      </c>
      <c r="G1316" s="10">
        <v>-1.1000000000000001</v>
      </c>
      <c r="H1316" t="s">
        <v>17</v>
      </c>
      <c r="I1316" s="11">
        <v>-3300</v>
      </c>
      <c r="J1316" s="12">
        <v>100000</v>
      </c>
    </row>
    <row r="1317" spans="1:10" x14ac:dyDescent="0.25">
      <c r="A1317">
        <v>6919</v>
      </c>
      <c r="B1317" t="s">
        <v>12</v>
      </c>
      <c r="C1317" t="s">
        <v>13</v>
      </c>
      <c r="D1317" t="s">
        <v>1101</v>
      </c>
      <c r="E1317" s="8">
        <v>40425</v>
      </c>
      <c r="F1317" s="9">
        <v>2.2000000000000002E-2</v>
      </c>
      <c r="G1317" s="10">
        <v>-1.1000000000000001</v>
      </c>
      <c r="H1317" t="s">
        <v>17</v>
      </c>
      <c r="I1317" s="11">
        <v>-2200</v>
      </c>
    </row>
    <row r="1318" spans="1:10" x14ac:dyDescent="0.25">
      <c r="A1318">
        <v>6920</v>
      </c>
      <c r="B1318" t="s">
        <v>12</v>
      </c>
      <c r="C1318" t="s">
        <v>13</v>
      </c>
      <c r="D1318" t="s">
        <v>1102</v>
      </c>
      <c r="E1318" s="8">
        <v>40425</v>
      </c>
      <c r="F1318" s="9">
        <v>4.4000000000000004E-2</v>
      </c>
      <c r="G1318" s="10">
        <v>-1.1000000000000001</v>
      </c>
      <c r="H1318" t="s">
        <v>15</v>
      </c>
      <c r="I1318" s="11">
        <v>3999.9999999999995</v>
      </c>
    </row>
    <row r="1319" spans="1:10" x14ac:dyDescent="0.25">
      <c r="A1319">
        <v>6888</v>
      </c>
      <c r="B1319" t="s">
        <v>12</v>
      </c>
      <c r="C1319" t="s">
        <v>13</v>
      </c>
      <c r="D1319" t="s">
        <v>1103</v>
      </c>
      <c r="E1319" s="8">
        <v>40424</v>
      </c>
      <c r="F1319" s="9">
        <v>2.5000000000000001E-2</v>
      </c>
      <c r="G1319" s="10">
        <v>-1.1000000000000001</v>
      </c>
      <c r="H1319" t="s">
        <v>15</v>
      </c>
      <c r="I1319" s="11">
        <v>2272.7272727272725</v>
      </c>
    </row>
    <row r="1320" spans="1:10" x14ac:dyDescent="0.25">
      <c r="A1320">
        <v>6883</v>
      </c>
      <c r="B1320" t="s">
        <v>12</v>
      </c>
      <c r="C1320" t="s">
        <v>13</v>
      </c>
      <c r="D1320" t="s">
        <v>1104</v>
      </c>
      <c r="E1320" s="8">
        <v>40423</v>
      </c>
      <c r="F1320" s="9">
        <v>4.4000000000000004E-2</v>
      </c>
      <c r="G1320" s="10">
        <v>-1.1000000000000001</v>
      </c>
      <c r="H1320" t="s">
        <v>17</v>
      </c>
      <c r="I1320" s="11">
        <v>-4400</v>
      </c>
    </row>
    <row r="1321" spans="1:10" ht="15.75" thickBot="1" x14ac:dyDescent="0.3">
      <c r="A1321">
        <v>6884</v>
      </c>
      <c r="B1321" t="s">
        <v>12</v>
      </c>
      <c r="C1321" t="s">
        <v>29</v>
      </c>
      <c r="D1321" t="s">
        <v>1105</v>
      </c>
      <c r="E1321" s="8">
        <v>40423</v>
      </c>
      <c r="F1321" s="9">
        <v>1.1000000000000001E-2</v>
      </c>
      <c r="G1321" s="10">
        <v>-1.1000000000000001</v>
      </c>
      <c r="H1321" t="s">
        <v>17</v>
      </c>
      <c r="I1321" s="11">
        <v>-1100</v>
      </c>
    </row>
    <row r="1322" spans="1:10" ht="21.75" thickBot="1" x14ac:dyDescent="0.3">
      <c r="A1322" s="45" t="s">
        <v>1106</v>
      </c>
      <c r="B1322" s="46"/>
      <c r="C1322" s="46"/>
      <c r="D1322" s="46"/>
      <c r="E1322" s="46"/>
      <c r="F1322" s="46"/>
      <c r="G1322" s="46"/>
      <c r="H1322" s="46"/>
      <c r="I1322" s="47"/>
    </row>
    <row r="1323" spans="1:10" ht="21.75" thickBot="1" x14ac:dyDescent="0.3">
      <c r="A1323" s="29" t="s">
        <v>10</v>
      </c>
      <c r="B1323" s="30"/>
      <c r="C1323" s="16">
        <f>SUM(I1324:I1473)</f>
        <v>73161.948018911746</v>
      </c>
      <c r="D1323" s="31" t="s">
        <v>11</v>
      </c>
      <c r="E1323" s="32"/>
      <c r="F1323" s="32"/>
      <c r="G1323" s="32"/>
      <c r="H1323" s="32"/>
      <c r="I1323" s="17">
        <f>C1323/J1173</f>
        <v>0.73161948018911749</v>
      </c>
    </row>
    <row r="1324" spans="1:10" x14ac:dyDescent="0.25">
      <c r="A1324">
        <v>3377</v>
      </c>
      <c r="B1324" t="s">
        <v>12</v>
      </c>
      <c r="C1324" t="s">
        <v>29</v>
      </c>
      <c r="D1324" t="s">
        <v>1107</v>
      </c>
      <c r="E1324" s="8">
        <v>40185</v>
      </c>
      <c r="F1324" s="9">
        <v>0.02</v>
      </c>
      <c r="G1324" s="10">
        <v>-1.1000000000000001</v>
      </c>
      <c r="H1324" t="s">
        <v>17</v>
      </c>
      <c r="I1324" s="11">
        <v>-2000</v>
      </c>
    </row>
    <row r="1325" spans="1:10" x14ac:dyDescent="0.25">
      <c r="A1325">
        <v>3378</v>
      </c>
      <c r="B1325" t="s">
        <v>12</v>
      </c>
      <c r="C1325" t="s">
        <v>13</v>
      </c>
      <c r="D1325" t="s">
        <v>985</v>
      </c>
      <c r="E1325" s="8">
        <v>40185</v>
      </c>
      <c r="F1325" s="9">
        <v>4.4999999999999998E-2</v>
      </c>
      <c r="G1325" s="10">
        <v>-1.1000000000000001</v>
      </c>
      <c r="H1325" t="s">
        <v>15</v>
      </c>
      <c r="I1325" s="11">
        <v>4090.9090909090905</v>
      </c>
    </row>
    <row r="1326" spans="1:10" x14ac:dyDescent="0.25">
      <c r="A1326">
        <v>3397</v>
      </c>
      <c r="B1326" t="s">
        <v>12</v>
      </c>
      <c r="C1326" t="s">
        <v>749</v>
      </c>
      <c r="D1326" t="s">
        <v>1108</v>
      </c>
      <c r="E1326" s="8">
        <v>40185</v>
      </c>
      <c r="F1326" s="9">
        <v>0.05</v>
      </c>
      <c r="G1326" s="10">
        <v>-1.1000000000000001</v>
      </c>
      <c r="H1326" t="s">
        <v>17</v>
      </c>
      <c r="I1326" s="11">
        <v>-2200</v>
      </c>
    </row>
    <row r="1327" spans="1:10" x14ac:dyDescent="0.25">
      <c r="A1327">
        <v>3363</v>
      </c>
      <c r="B1327" t="s">
        <v>12</v>
      </c>
      <c r="C1327" t="s">
        <v>13</v>
      </c>
      <c r="D1327" t="s">
        <v>1109</v>
      </c>
      <c r="E1327" s="8">
        <v>40184</v>
      </c>
      <c r="F1327" s="9">
        <v>0</v>
      </c>
      <c r="G1327" s="10">
        <v>-1.1000000000000001</v>
      </c>
      <c r="H1327" t="s">
        <v>20</v>
      </c>
      <c r="I1327" s="11">
        <v>0</v>
      </c>
    </row>
    <row r="1328" spans="1:10" x14ac:dyDescent="0.25">
      <c r="A1328">
        <v>3347</v>
      </c>
      <c r="B1328" t="s">
        <v>12</v>
      </c>
      <c r="C1328" t="s">
        <v>13</v>
      </c>
      <c r="D1328" t="s">
        <v>658</v>
      </c>
      <c r="E1328" s="8">
        <v>40183</v>
      </c>
      <c r="F1328" s="9">
        <v>4.4000000000000004E-2</v>
      </c>
      <c r="G1328" s="10">
        <v>-1.1000000000000001</v>
      </c>
      <c r="H1328" t="s">
        <v>15</v>
      </c>
      <c r="I1328" s="11">
        <v>3999.9999999999995</v>
      </c>
    </row>
    <row r="1329" spans="1:9" x14ac:dyDescent="0.25">
      <c r="A1329">
        <v>3348</v>
      </c>
      <c r="B1329" t="s">
        <v>12</v>
      </c>
      <c r="C1329" t="s">
        <v>29</v>
      </c>
      <c r="D1329" t="s">
        <v>1110</v>
      </c>
      <c r="E1329" s="8">
        <v>40183</v>
      </c>
      <c r="F1329" s="9">
        <v>1.4999999999999999E-2</v>
      </c>
      <c r="G1329" s="10">
        <v>-1.1000000000000001</v>
      </c>
      <c r="H1329" t="s">
        <v>15</v>
      </c>
      <c r="I1329" s="11">
        <v>1363.6363636363635</v>
      </c>
    </row>
    <row r="1330" spans="1:9" x14ac:dyDescent="0.25">
      <c r="A1330">
        <v>3332</v>
      </c>
      <c r="B1330" t="s">
        <v>12</v>
      </c>
      <c r="C1330" t="s">
        <v>13</v>
      </c>
      <c r="D1330" t="s">
        <v>1111</v>
      </c>
      <c r="E1330" s="8">
        <v>40182</v>
      </c>
      <c r="F1330" s="9">
        <v>4.4999999999999998E-2</v>
      </c>
      <c r="G1330" s="10">
        <v>-1.1000000000000001</v>
      </c>
      <c r="H1330" t="s">
        <v>17</v>
      </c>
      <c r="I1330" s="11">
        <v>-4500</v>
      </c>
    </row>
    <row r="1331" spans="1:9" x14ac:dyDescent="0.25">
      <c r="A1331">
        <v>3286</v>
      </c>
      <c r="B1331" t="s">
        <v>12</v>
      </c>
      <c r="C1331" t="s">
        <v>13</v>
      </c>
      <c r="D1331" t="s">
        <v>1112</v>
      </c>
      <c r="E1331" s="8">
        <v>40180</v>
      </c>
      <c r="F1331" s="9">
        <v>3.5000000000000003E-2</v>
      </c>
      <c r="G1331" s="10">
        <v>1.03</v>
      </c>
      <c r="H1331" t="s">
        <v>15</v>
      </c>
      <c r="I1331" s="11">
        <v>3605.0000000000005</v>
      </c>
    </row>
    <row r="1332" spans="1:9" x14ac:dyDescent="0.25">
      <c r="A1332">
        <v>3287</v>
      </c>
      <c r="B1332" t="s">
        <v>12</v>
      </c>
      <c r="C1332" t="s">
        <v>13</v>
      </c>
      <c r="D1332" t="s">
        <v>638</v>
      </c>
      <c r="E1332" s="8">
        <v>40180</v>
      </c>
      <c r="F1332" s="9">
        <v>4.4999999999999998E-2</v>
      </c>
      <c r="G1332" s="10">
        <v>-1.1000000000000001</v>
      </c>
      <c r="H1332" t="s">
        <v>15</v>
      </c>
      <c r="I1332" s="11">
        <v>4090.9090909090905</v>
      </c>
    </row>
    <row r="1333" spans="1:9" x14ac:dyDescent="0.25">
      <c r="A1333">
        <v>3302</v>
      </c>
      <c r="B1333" t="s">
        <v>12</v>
      </c>
      <c r="C1333" t="s">
        <v>13</v>
      </c>
      <c r="D1333" t="s">
        <v>224</v>
      </c>
      <c r="E1333" s="8">
        <v>40180</v>
      </c>
      <c r="F1333" s="9">
        <v>3.3000000000000002E-2</v>
      </c>
      <c r="G1333" s="10">
        <v>-1.1000000000000001</v>
      </c>
      <c r="H1333" t="s">
        <v>17</v>
      </c>
      <c r="I1333" s="11">
        <v>-3300</v>
      </c>
    </row>
    <row r="1334" spans="1:9" x14ac:dyDescent="0.25">
      <c r="A1334">
        <v>3303</v>
      </c>
      <c r="B1334" t="s">
        <v>12</v>
      </c>
      <c r="C1334" t="s">
        <v>13</v>
      </c>
      <c r="D1334" t="s">
        <v>1113</v>
      </c>
      <c r="E1334" s="8">
        <v>40180</v>
      </c>
      <c r="F1334" s="9">
        <v>3.5000000000000003E-2</v>
      </c>
      <c r="G1334" s="10">
        <v>-1.1000000000000001</v>
      </c>
      <c r="H1334" t="s">
        <v>17</v>
      </c>
      <c r="I1334" s="11">
        <v>-3500.0000000000005</v>
      </c>
    </row>
    <row r="1335" spans="1:9" x14ac:dyDescent="0.25">
      <c r="A1335">
        <v>3266</v>
      </c>
      <c r="B1335" t="s">
        <v>12</v>
      </c>
      <c r="C1335" t="s">
        <v>41</v>
      </c>
      <c r="D1335" t="s">
        <v>1114</v>
      </c>
      <c r="E1335" s="8">
        <v>40179</v>
      </c>
      <c r="F1335" s="9">
        <v>0.01</v>
      </c>
      <c r="G1335" s="10">
        <v>1.2</v>
      </c>
      <c r="H1335" t="s">
        <v>15</v>
      </c>
      <c r="I1335" s="11">
        <v>1200</v>
      </c>
    </row>
    <row r="1336" spans="1:9" x14ac:dyDescent="0.25">
      <c r="A1336">
        <v>3268</v>
      </c>
      <c r="B1336" t="s">
        <v>12</v>
      </c>
      <c r="C1336" t="s">
        <v>13</v>
      </c>
      <c r="D1336" t="s">
        <v>1115</v>
      </c>
      <c r="E1336" s="8">
        <v>40179</v>
      </c>
      <c r="F1336" s="9">
        <v>0.05</v>
      </c>
      <c r="G1336" s="10">
        <v>-1.1000000000000001</v>
      </c>
      <c r="H1336" t="s">
        <v>17</v>
      </c>
      <c r="I1336" s="11">
        <v>-5000</v>
      </c>
    </row>
    <row r="1337" spans="1:9" x14ac:dyDescent="0.25">
      <c r="A1337">
        <v>3269</v>
      </c>
      <c r="B1337" t="s">
        <v>12</v>
      </c>
      <c r="C1337" t="s">
        <v>13</v>
      </c>
      <c r="D1337" t="s">
        <v>1116</v>
      </c>
      <c r="E1337" s="8">
        <v>40179</v>
      </c>
      <c r="F1337" s="9">
        <v>4.4999999999999998E-2</v>
      </c>
      <c r="G1337" s="10">
        <v>-1.1000000000000001</v>
      </c>
      <c r="H1337" t="s">
        <v>17</v>
      </c>
      <c r="I1337" s="11">
        <v>-4500</v>
      </c>
    </row>
    <row r="1338" spans="1:9" x14ac:dyDescent="0.25">
      <c r="A1338">
        <v>3275</v>
      </c>
      <c r="B1338" t="s">
        <v>12</v>
      </c>
      <c r="C1338" t="s">
        <v>13</v>
      </c>
      <c r="D1338" t="s">
        <v>1117</v>
      </c>
      <c r="E1338" s="8">
        <v>40179</v>
      </c>
      <c r="F1338" s="9">
        <v>4.4000000000000004E-2</v>
      </c>
      <c r="G1338" s="10">
        <v>-1.2</v>
      </c>
      <c r="H1338" t="s">
        <v>15</v>
      </c>
      <c r="I1338" s="11">
        <v>3666.666666666667</v>
      </c>
    </row>
    <row r="1339" spans="1:9" x14ac:dyDescent="0.25">
      <c r="A1339">
        <v>3276</v>
      </c>
      <c r="B1339" t="s">
        <v>12</v>
      </c>
      <c r="C1339" t="s">
        <v>13</v>
      </c>
      <c r="D1339" t="s">
        <v>1118</v>
      </c>
      <c r="E1339" s="8">
        <v>40179</v>
      </c>
      <c r="F1339" s="9">
        <v>2.5000000000000001E-2</v>
      </c>
      <c r="G1339" s="10">
        <v>-1.1000000000000001</v>
      </c>
      <c r="H1339" t="s">
        <v>17</v>
      </c>
      <c r="I1339" s="11">
        <v>-2500</v>
      </c>
    </row>
    <row r="1340" spans="1:9" x14ac:dyDescent="0.25">
      <c r="A1340">
        <v>3277</v>
      </c>
      <c r="B1340" t="s">
        <v>12</v>
      </c>
      <c r="C1340" t="s">
        <v>13</v>
      </c>
      <c r="D1340" t="s">
        <v>1119</v>
      </c>
      <c r="E1340" s="8">
        <v>40179</v>
      </c>
      <c r="F1340" s="9">
        <v>4.4999999999999998E-2</v>
      </c>
      <c r="G1340" s="10">
        <v>-1.1000000000000001</v>
      </c>
      <c r="H1340" t="s">
        <v>15</v>
      </c>
      <c r="I1340" s="11">
        <v>4090.9090909090905</v>
      </c>
    </row>
    <row r="1341" spans="1:9" x14ac:dyDescent="0.25">
      <c r="A1341">
        <v>3278</v>
      </c>
      <c r="B1341" t="s">
        <v>12</v>
      </c>
      <c r="C1341" t="s">
        <v>13</v>
      </c>
      <c r="D1341" t="s">
        <v>1120</v>
      </c>
      <c r="E1341" s="8">
        <v>40179</v>
      </c>
      <c r="F1341" s="9">
        <v>3.5000000000000003E-2</v>
      </c>
      <c r="G1341" s="10">
        <v>-1.1000000000000001</v>
      </c>
      <c r="H1341" t="s">
        <v>15</v>
      </c>
      <c r="I1341" s="11">
        <v>3181.818181818182</v>
      </c>
    </row>
    <row r="1342" spans="1:9" x14ac:dyDescent="0.25">
      <c r="A1342">
        <v>3343</v>
      </c>
      <c r="B1342" t="s">
        <v>12</v>
      </c>
      <c r="C1342" t="s">
        <v>41</v>
      </c>
      <c r="D1342" t="s">
        <v>1121</v>
      </c>
      <c r="E1342" s="8">
        <v>40179</v>
      </c>
      <c r="F1342" s="9">
        <v>0.01</v>
      </c>
      <c r="G1342" s="10">
        <v>2</v>
      </c>
      <c r="H1342" t="s">
        <v>17</v>
      </c>
      <c r="I1342" s="12">
        <v>-1000</v>
      </c>
    </row>
    <row r="1343" spans="1:9" x14ac:dyDescent="0.25">
      <c r="A1343">
        <v>3253</v>
      </c>
      <c r="B1343" t="s">
        <v>12</v>
      </c>
      <c r="C1343" t="s">
        <v>13</v>
      </c>
      <c r="D1343" t="s">
        <v>1122</v>
      </c>
      <c r="E1343" s="8">
        <v>40178</v>
      </c>
      <c r="F1343" s="9">
        <v>3.3000000000000002E-2</v>
      </c>
      <c r="G1343" s="10">
        <v>-1.1000000000000001</v>
      </c>
      <c r="H1343" t="s">
        <v>15</v>
      </c>
      <c r="I1343" s="11">
        <v>2999.9999999999995</v>
      </c>
    </row>
    <row r="1344" spans="1:9" x14ac:dyDescent="0.25">
      <c r="A1344">
        <v>3235</v>
      </c>
      <c r="B1344" t="s">
        <v>12</v>
      </c>
      <c r="C1344" t="s">
        <v>13</v>
      </c>
      <c r="D1344" t="s">
        <v>1123</v>
      </c>
      <c r="E1344" s="8">
        <v>40177</v>
      </c>
      <c r="F1344" s="9">
        <v>0</v>
      </c>
      <c r="G1344" s="10">
        <v>-1.1000000000000001</v>
      </c>
      <c r="H1344" t="s">
        <v>20</v>
      </c>
      <c r="I1344" s="11">
        <v>0</v>
      </c>
    </row>
    <row r="1345" spans="1:9" x14ac:dyDescent="0.25">
      <c r="A1345">
        <v>3236</v>
      </c>
      <c r="B1345" t="s">
        <v>12</v>
      </c>
      <c r="C1345" t="s">
        <v>13</v>
      </c>
      <c r="D1345" t="s">
        <v>1124</v>
      </c>
      <c r="E1345" s="8">
        <v>40177</v>
      </c>
      <c r="F1345" s="9">
        <v>3.3000000000000002E-2</v>
      </c>
      <c r="G1345" s="10">
        <v>-1.1000000000000001</v>
      </c>
      <c r="H1345" t="s">
        <v>15</v>
      </c>
      <c r="I1345" s="11">
        <v>2999.9999999999995</v>
      </c>
    </row>
    <row r="1346" spans="1:9" x14ac:dyDescent="0.25">
      <c r="A1346">
        <v>3224</v>
      </c>
      <c r="B1346" t="s">
        <v>12</v>
      </c>
      <c r="C1346" t="s">
        <v>13</v>
      </c>
      <c r="D1346" t="s">
        <v>376</v>
      </c>
      <c r="E1346" s="8">
        <v>40176</v>
      </c>
      <c r="F1346" s="9">
        <v>0.04</v>
      </c>
      <c r="G1346" s="10">
        <v>-1.1000000000000001</v>
      </c>
      <c r="H1346" t="s">
        <v>15</v>
      </c>
      <c r="I1346" s="11">
        <v>3636.363636363636</v>
      </c>
    </row>
    <row r="1347" spans="1:9" x14ac:dyDescent="0.25">
      <c r="A1347">
        <v>3225</v>
      </c>
      <c r="B1347" t="s">
        <v>12</v>
      </c>
      <c r="C1347" t="s">
        <v>13</v>
      </c>
      <c r="D1347" t="s">
        <v>1125</v>
      </c>
      <c r="E1347" s="8">
        <v>40176</v>
      </c>
      <c r="F1347" s="9">
        <v>3.5000000000000003E-2</v>
      </c>
      <c r="G1347" s="10">
        <v>-1.1000000000000001</v>
      </c>
      <c r="H1347" t="s">
        <v>15</v>
      </c>
      <c r="I1347" s="11">
        <v>3181.818181818182</v>
      </c>
    </row>
    <row r="1348" spans="1:9" x14ac:dyDescent="0.25">
      <c r="A1348">
        <v>3205</v>
      </c>
      <c r="B1348" t="s">
        <v>12</v>
      </c>
      <c r="C1348" t="s">
        <v>13</v>
      </c>
      <c r="D1348" t="s">
        <v>950</v>
      </c>
      <c r="E1348" s="8">
        <v>40175</v>
      </c>
      <c r="F1348" s="9">
        <v>0.04</v>
      </c>
      <c r="G1348" s="10">
        <v>-1.1000000000000001</v>
      </c>
      <c r="H1348" t="s">
        <v>15</v>
      </c>
      <c r="I1348" s="11">
        <v>3636.363636363636</v>
      </c>
    </row>
    <row r="1349" spans="1:9" x14ac:dyDescent="0.25">
      <c r="A1349">
        <v>3191</v>
      </c>
      <c r="B1349" t="s">
        <v>12</v>
      </c>
      <c r="C1349" t="s">
        <v>13</v>
      </c>
      <c r="D1349" t="s">
        <v>1126</v>
      </c>
      <c r="E1349" s="8">
        <v>40174</v>
      </c>
      <c r="F1349" s="9">
        <v>4.4000000000000004E-2</v>
      </c>
      <c r="G1349" s="10">
        <v>-1.1000000000000001</v>
      </c>
      <c r="H1349" t="s">
        <v>17</v>
      </c>
      <c r="I1349" s="11">
        <v>-4400</v>
      </c>
    </row>
    <row r="1350" spans="1:9" x14ac:dyDescent="0.25">
      <c r="A1350">
        <v>3192</v>
      </c>
      <c r="B1350" t="s">
        <v>12</v>
      </c>
      <c r="C1350" t="s">
        <v>41</v>
      </c>
      <c r="D1350" t="s">
        <v>1127</v>
      </c>
      <c r="E1350" s="8">
        <v>40174</v>
      </c>
      <c r="F1350" s="9">
        <v>0.01</v>
      </c>
      <c r="G1350" s="10">
        <v>2.1800000000000002</v>
      </c>
      <c r="H1350" t="s">
        <v>17</v>
      </c>
      <c r="I1350" s="12">
        <v>-1000</v>
      </c>
    </row>
    <row r="1351" spans="1:9" x14ac:dyDescent="0.25">
      <c r="A1351">
        <v>3152</v>
      </c>
      <c r="B1351" t="s">
        <v>12</v>
      </c>
      <c r="C1351" t="s">
        <v>13</v>
      </c>
      <c r="D1351" t="s">
        <v>1128</v>
      </c>
      <c r="E1351" s="8">
        <v>40173</v>
      </c>
      <c r="F1351" s="9">
        <v>3.5000000000000003E-2</v>
      </c>
      <c r="G1351" s="10">
        <v>-1.1000000000000001</v>
      </c>
      <c r="H1351" t="s">
        <v>15</v>
      </c>
      <c r="I1351" s="11">
        <v>3181.818181818182</v>
      </c>
    </row>
    <row r="1352" spans="1:9" x14ac:dyDescent="0.25">
      <c r="A1352">
        <v>3157</v>
      </c>
      <c r="B1352" t="s">
        <v>12</v>
      </c>
      <c r="C1352" t="s">
        <v>13</v>
      </c>
      <c r="D1352" t="s">
        <v>1129</v>
      </c>
      <c r="E1352" s="8">
        <v>40173</v>
      </c>
      <c r="F1352" s="9">
        <v>4.4999999999999998E-2</v>
      </c>
      <c r="G1352" s="10">
        <v>-1.1000000000000001</v>
      </c>
      <c r="H1352" t="s">
        <v>15</v>
      </c>
      <c r="I1352" s="11">
        <v>4090.9090909090905</v>
      </c>
    </row>
    <row r="1353" spans="1:9" x14ac:dyDescent="0.25">
      <c r="A1353">
        <v>3166</v>
      </c>
      <c r="B1353" t="s">
        <v>12</v>
      </c>
      <c r="C1353" t="s">
        <v>13</v>
      </c>
      <c r="D1353" t="s">
        <v>1130</v>
      </c>
      <c r="E1353" s="8">
        <v>40173</v>
      </c>
      <c r="F1353" s="9">
        <v>0.03</v>
      </c>
      <c r="G1353" s="10">
        <v>-1.1000000000000001</v>
      </c>
      <c r="H1353" t="s">
        <v>17</v>
      </c>
      <c r="I1353" s="11">
        <v>-3000</v>
      </c>
    </row>
    <row r="1354" spans="1:9" x14ac:dyDescent="0.25">
      <c r="A1354">
        <v>3125</v>
      </c>
      <c r="B1354" t="s">
        <v>12</v>
      </c>
      <c r="C1354" t="s">
        <v>41</v>
      </c>
      <c r="D1354" t="s">
        <v>1131</v>
      </c>
      <c r="E1354" s="8">
        <v>40171</v>
      </c>
      <c r="F1354" s="9">
        <v>6.9999999999999993E-3</v>
      </c>
      <c r="G1354" s="10">
        <v>3.6</v>
      </c>
      <c r="H1354" t="s">
        <v>15</v>
      </c>
      <c r="I1354" s="11">
        <v>2519.9999999999995</v>
      </c>
    </row>
    <row r="1355" spans="1:9" x14ac:dyDescent="0.25">
      <c r="A1355">
        <v>3126</v>
      </c>
      <c r="B1355" t="s">
        <v>12</v>
      </c>
      <c r="C1355" t="s">
        <v>13</v>
      </c>
      <c r="D1355" t="s">
        <v>591</v>
      </c>
      <c r="E1355" s="8">
        <v>40171</v>
      </c>
      <c r="F1355" s="9">
        <v>3.3000000000000002E-2</v>
      </c>
      <c r="G1355" s="10">
        <v>-1.1000000000000001</v>
      </c>
      <c r="H1355" t="s">
        <v>15</v>
      </c>
      <c r="I1355" s="11">
        <v>2999.9999999999995</v>
      </c>
    </row>
    <row r="1356" spans="1:9" x14ac:dyDescent="0.25">
      <c r="A1356">
        <v>3113</v>
      </c>
      <c r="B1356" t="s">
        <v>12</v>
      </c>
      <c r="C1356" t="s">
        <v>13</v>
      </c>
      <c r="D1356" t="s">
        <v>1132</v>
      </c>
      <c r="E1356" s="8">
        <v>40170</v>
      </c>
      <c r="F1356" s="9">
        <v>3.5000000000000003E-2</v>
      </c>
      <c r="G1356" s="10">
        <v>-1.1000000000000001</v>
      </c>
      <c r="H1356" t="s">
        <v>15</v>
      </c>
      <c r="I1356" s="11">
        <v>3181.818181818182</v>
      </c>
    </row>
    <row r="1357" spans="1:9" x14ac:dyDescent="0.25">
      <c r="A1357">
        <v>3114</v>
      </c>
      <c r="B1357" t="s">
        <v>12</v>
      </c>
      <c r="C1357" t="s">
        <v>41</v>
      </c>
      <c r="D1357" t="s">
        <v>1133</v>
      </c>
      <c r="E1357" s="8">
        <v>40170</v>
      </c>
      <c r="F1357" s="9">
        <v>0.01</v>
      </c>
      <c r="G1357" s="10">
        <v>1.45</v>
      </c>
      <c r="H1357" t="s">
        <v>15</v>
      </c>
      <c r="I1357" s="11">
        <v>1450</v>
      </c>
    </row>
    <row r="1358" spans="1:9" x14ac:dyDescent="0.25">
      <c r="A1358">
        <v>3101</v>
      </c>
      <c r="B1358" t="s">
        <v>12</v>
      </c>
      <c r="C1358" t="s">
        <v>13</v>
      </c>
      <c r="D1358" t="s">
        <v>1134</v>
      </c>
      <c r="E1358" s="8">
        <v>40169</v>
      </c>
      <c r="F1358" s="9">
        <v>4.4999999999999998E-2</v>
      </c>
      <c r="G1358" s="10">
        <v>-1.1000000000000001</v>
      </c>
      <c r="H1358" t="s">
        <v>17</v>
      </c>
      <c r="I1358" s="11">
        <v>-4500</v>
      </c>
    </row>
    <row r="1359" spans="1:9" x14ac:dyDescent="0.25">
      <c r="A1359">
        <v>3068</v>
      </c>
      <c r="B1359" t="s">
        <v>12</v>
      </c>
      <c r="C1359" t="s">
        <v>13</v>
      </c>
      <c r="D1359" t="s">
        <v>1135</v>
      </c>
      <c r="E1359" s="8">
        <v>40167</v>
      </c>
      <c r="F1359" s="9">
        <v>4.4999999999999998E-2</v>
      </c>
      <c r="G1359" s="10">
        <v>-1.1000000000000001</v>
      </c>
      <c r="H1359" t="s">
        <v>15</v>
      </c>
      <c r="I1359" s="11">
        <v>4090.9090909090905</v>
      </c>
    </row>
    <row r="1360" spans="1:9" x14ac:dyDescent="0.25">
      <c r="A1360">
        <v>3046</v>
      </c>
      <c r="B1360" t="s">
        <v>12</v>
      </c>
      <c r="C1360" t="s">
        <v>13</v>
      </c>
      <c r="D1360" t="s">
        <v>1136</v>
      </c>
      <c r="E1360" s="8">
        <v>40166</v>
      </c>
      <c r="F1360" s="9">
        <v>3.5000000000000003E-2</v>
      </c>
      <c r="G1360" s="10">
        <v>-1.1000000000000001</v>
      </c>
      <c r="H1360" t="s">
        <v>15</v>
      </c>
      <c r="I1360" s="11">
        <v>3181.818181818182</v>
      </c>
    </row>
    <row r="1361" spans="1:9" x14ac:dyDescent="0.25">
      <c r="A1361">
        <v>2866</v>
      </c>
      <c r="B1361" t="s">
        <v>12</v>
      </c>
      <c r="C1361" t="s">
        <v>13</v>
      </c>
      <c r="D1361" t="s">
        <v>1137</v>
      </c>
      <c r="E1361" s="8">
        <v>40152</v>
      </c>
      <c r="F1361" s="9">
        <v>0.04</v>
      </c>
      <c r="G1361" s="10">
        <v>-1.1000000000000001</v>
      </c>
      <c r="H1361" t="s">
        <v>17</v>
      </c>
      <c r="I1361" s="11">
        <v>-4000</v>
      </c>
    </row>
    <row r="1362" spans="1:9" x14ac:dyDescent="0.25">
      <c r="A1362">
        <v>2867</v>
      </c>
      <c r="B1362" t="s">
        <v>12</v>
      </c>
      <c r="C1362" t="s">
        <v>13</v>
      </c>
      <c r="D1362" t="s">
        <v>1138</v>
      </c>
      <c r="E1362" s="8">
        <v>40152</v>
      </c>
      <c r="F1362" s="9">
        <v>3.5000000000000003E-2</v>
      </c>
      <c r="G1362" s="10">
        <v>-1.1000000000000001</v>
      </c>
      <c r="H1362" t="s">
        <v>17</v>
      </c>
      <c r="I1362" s="11">
        <v>-3500.0000000000005</v>
      </c>
    </row>
    <row r="1363" spans="1:9" x14ac:dyDescent="0.25">
      <c r="A1363">
        <v>2868</v>
      </c>
      <c r="B1363" t="s">
        <v>12</v>
      </c>
      <c r="C1363" t="s">
        <v>13</v>
      </c>
      <c r="D1363" t="s">
        <v>1139</v>
      </c>
      <c r="E1363" s="8">
        <v>40152</v>
      </c>
      <c r="F1363" s="9">
        <v>0.03</v>
      </c>
      <c r="G1363" s="10">
        <v>-1.1000000000000001</v>
      </c>
      <c r="H1363" t="s">
        <v>17</v>
      </c>
      <c r="I1363" s="11">
        <v>-3000</v>
      </c>
    </row>
    <row r="1364" spans="1:9" x14ac:dyDescent="0.25">
      <c r="A1364">
        <v>2869</v>
      </c>
      <c r="B1364" t="s">
        <v>12</v>
      </c>
      <c r="C1364" t="s">
        <v>13</v>
      </c>
      <c r="D1364" t="s">
        <v>1140</v>
      </c>
      <c r="E1364" s="8">
        <v>40152</v>
      </c>
      <c r="F1364" s="9">
        <v>0.05</v>
      </c>
      <c r="G1364" s="10">
        <v>-1.1000000000000001</v>
      </c>
      <c r="H1364" t="s">
        <v>15</v>
      </c>
      <c r="I1364" s="11">
        <v>4545.454545454545</v>
      </c>
    </row>
    <row r="1365" spans="1:9" x14ac:dyDescent="0.25">
      <c r="A1365">
        <v>2870</v>
      </c>
      <c r="B1365" t="s">
        <v>12</v>
      </c>
      <c r="C1365" t="s">
        <v>13</v>
      </c>
      <c r="D1365" t="s">
        <v>1141</v>
      </c>
      <c r="E1365" s="8">
        <v>40152</v>
      </c>
      <c r="F1365" s="9">
        <v>1.4999999999999999E-2</v>
      </c>
      <c r="G1365" s="10">
        <v>-1.1000000000000001</v>
      </c>
      <c r="H1365" t="s">
        <v>15</v>
      </c>
      <c r="I1365" s="11">
        <v>1363.6363636363635</v>
      </c>
    </row>
    <row r="1366" spans="1:9" x14ac:dyDescent="0.25">
      <c r="A1366">
        <v>2871</v>
      </c>
      <c r="B1366" t="s">
        <v>12</v>
      </c>
      <c r="C1366" t="s">
        <v>41</v>
      </c>
      <c r="D1366" t="s">
        <v>1142</v>
      </c>
      <c r="E1366" s="8">
        <v>40152</v>
      </c>
      <c r="F1366" s="9">
        <v>0.01</v>
      </c>
      <c r="G1366" s="10">
        <v>1.95</v>
      </c>
      <c r="H1366" t="s">
        <v>15</v>
      </c>
      <c r="I1366" s="11">
        <v>1950</v>
      </c>
    </row>
    <row r="1367" spans="1:9" x14ac:dyDescent="0.25">
      <c r="A1367">
        <v>2859</v>
      </c>
      <c r="B1367" t="s">
        <v>12</v>
      </c>
      <c r="C1367" t="s">
        <v>13</v>
      </c>
      <c r="D1367" t="s">
        <v>1143</v>
      </c>
      <c r="E1367" s="8">
        <v>40151</v>
      </c>
      <c r="F1367" s="9">
        <v>0.04</v>
      </c>
      <c r="G1367" s="10">
        <v>-1.1000000000000001</v>
      </c>
      <c r="H1367" t="s">
        <v>15</v>
      </c>
      <c r="I1367" s="11">
        <v>3636.363636363636</v>
      </c>
    </row>
    <row r="1368" spans="1:9" x14ac:dyDescent="0.25">
      <c r="A1368">
        <v>2852</v>
      </c>
      <c r="B1368" t="s">
        <v>12</v>
      </c>
      <c r="C1368" t="s">
        <v>13</v>
      </c>
      <c r="D1368" t="s">
        <v>1144</v>
      </c>
      <c r="E1368" s="8">
        <v>40150</v>
      </c>
      <c r="F1368" s="9">
        <v>0.01</v>
      </c>
      <c r="G1368" s="10">
        <v>-1.1000000000000001</v>
      </c>
      <c r="H1368" t="s">
        <v>17</v>
      </c>
      <c r="I1368" s="11">
        <v>-1000</v>
      </c>
    </row>
    <row r="1369" spans="1:9" x14ac:dyDescent="0.25">
      <c r="A1369">
        <v>2853</v>
      </c>
      <c r="B1369" t="s">
        <v>12</v>
      </c>
      <c r="C1369" t="s">
        <v>13</v>
      </c>
      <c r="D1369" t="s">
        <v>1145</v>
      </c>
      <c r="E1369" s="8">
        <v>40150</v>
      </c>
      <c r="F1369" s="9">
        <v>3.5000000000000003E-2</v>
      </c>
      <c r="G1369" s="10">
        <v>-1.1000000000000001</v>
      </c>
      <c r="H1369" t="s">
        <v>17</v>
      </c>
      <c r="I1369" s="11">
        <v>-3500.0000000000005</v>
      </c>
    </row>
    <row r="1370" spans="1:9" x14ac:dyDescent="0.25">
      <c r="A1370">
        <v>2786</v>
      </c>
      <c r="B1370" t="s">
        <v>12</v>
      </c>
      <c r="C1370" t="s">
        <v>13</v>
      </c>
      <c r="D1370" t="s">
        <v>1146</v>
      </c>
      <c r="E1370" s="8">
        <v>40145</v>
      </c>
      <c r="F1370" s="9">
        <v>4.4999999999999998E-2</v>
      </c>
      <c r="G1370" s="10">
        <v>1</v>
      </c>
      <c r="H1370" t="s">
        <v>17</v>
      </c>
      <c r="I1370" s="12">
        <v>-4500</v>
      </c>
    </row>
    <row r="1371" spans="1:9" x14ac:dyDescent="0.25">
      <c r="A1371">
        <v>2787</v>
      </c>
      <c r="B1371" t="s">
        <v>12</v>
      </c>
      <c r="C1371" t="s">
        <v>13</v>
      </c>
      <c r="D1371" t="s">
        <v>1147</v>
      </c>
      <c r="E1371" s="8">
        <v>40145</v>
      </c>
      <c r="F1371" s="9">
        <v>3.5000000000000003E-2</v>
      </c>
      <c r="G1371" s="10">
        <v>-1.1000000000000001</v>
      </c>
      <c r="H1371" t="s">
        <v>15</v>
      </c>
      <c r="I1371" s="11">
        <v>3181.818181818182</v>
      </c>
    </row>
    <row r="1372" spans="1:9" x14ac:dyDescent="0.25">
      <c r="A1372">
        <v>2788</v>
      </c>
      <c r="B1372" t="s">
        <v>12</v>
      </c>
      <c r="C1372" t="s">
        <v>13</v>
      </c>
      <c r="D1372" t="s">
        <v>1148</v>
      </c>
      <c r="E1372" s="8">
        <v>40145</v>
      </c>
      <c r="F1372" s="9">
        <v>0.04</v>
      </c>
      <c r="G1372" s="10">
        <v>-1.1000000000000001</v>
      </c>
      <c r="H1372" t="s">
        <v>17</v>
      </c>
      <c r="I1372" s="11">
        <v>-4000</v>
      </c>
    </row>
    <row r="1373" spans="1:9" x14ac:dyDescent="0.25">
      <c r="A1373">
        <v>2789</v>
      </c>
      <c r="B1373" t="s">
        <v>12</v>
      </c>
      <c r="C1373" t="s">
        <v>13</v>
      </c>
      <c r="D1373" t="s">
        <v>1149</v>
      </c>
      <c r="E1373" s="8">
        <v>40145</v>
      </c>
      <c r="F1373" s="9">
        <v>0.03</v>
      </c>
      <c r="G1373" s="10">
        <v>-1.07</v>
      </c>
      <c r="H1373" t="s">
        <v>15</v>
      </c>
      <c r="I1373" s="11">
        <v>2803.7383177570091</v>
      </c>
    </row>
    <row r="1374" spans="1:9" x14ac:dyDescent="0.25">
      <c r="A1374">
        <v>2790</v>
      </c>
      <c r="B1374" t="s">
        <v>12</v>
      </c>
      <c r="C1374" t="s">
        <v>13</v>
      </c>
      <c r="D1374" t="s">
        <v>1150</v>
      </c>
      <c r="E1374" s="8">
        <v>40145</v>
      </c>
      <c r="F1374" s="9">
        <v>0.01</v>
      </c>
      <c r="G1374" s="10">
        <v>-1.1000000000000001</v>
      </c>
      <c r="H1374" t="s">
        <v>15</v>
      </c>
      <c r="I1374" s="11">
        <v>909.09090909090901</v>
      </c>
    </row>
    <row r="1375" spans="1:9" x14ac:dyDescent="0.25">
      <c r="A1375">
        <v>2791</v>
      </c>
      <c r="B1375" t="s">
        <v>12</v>
      </c>
      <c r="C1375" t="s">
        <v>13</v>
      </c>
      <c r="D1375" t="s">
        <v>1151</v>
      </c>
      <c r="E1375" s="8">
        <v>40145</v>
      </c>
      <c r="F1375" s="9">
        <v>3.5000000000000003E-2</v>
      </c>
      <c r="G1375" s="10">
        <v>-1.1000000000000001</v>
      </c>
      <c r="H1375" t="s">
        <v>17</v>
      </c>
      <c r="I1375" s="11">
        <v>-3500.0000000000005</v>
      </c>
    </row>
    <row r="1376" spans="1:9" x14ac:dyDescent="0.25">
      <c r="A1376">
        <v>2758</v>
      </c>
      <c r="B1376" t="s">
        <v>12</v>
      </c>
      <c r="C1376" t="s">
        <v>13</v>
      </c>
      <c r="D1376" t="s">
        <v>968</v>
      </c>
      <c r="E1376" s="8">
        <v>40144</v>
      </c>
      <c r="F1376" s="9">
        <v>4.4999999999999998E-2</v>
      </c>
      <c r="G1376" s="10">
        <v>-1.1000000000000001</v>
      </c>
      <c r="H1376" t="s">
        <v>15</v>
      </c>
      <c r="I1376" s="11">
        <v>4090.9090909090905</v>
      </c>
    </row>
    <row r="1377" spans="1:9" x14ac:dyDescent="0.25">
      <c r="A1377">
        <v>2759</v>
      </c>
      <c r="B1377" t="s">
        <v>12</v>
      </c>
      <c r="C1377" t="s">
        <v>13</v>
      </c>
      <c r="D1377" t="s">
        <v>1152</v>
      </c>
      <c r="E1377" s="8">
        <v>40144</v>
      </c>
      <c r="F1377" s="9">
        <v>0.04</v>
      </c>
      <c r="G1377" s="10">
        <v>-1.1000000000000001</v>
      </c>
      <c r="H1377" t="s">
        <v>15</v>
      </c>
      <c r="I1377" s="11">
        <v>3636.363636363636</v>
      </c>
    </row>
    <row r="1378" spans="1:9" x14ac:dyDescent="0.25">
      <c r="A1378">
        <v>2769</v>
      </c>
      <c r="B1378" t="s">
        <v>12</v>
      </c>
      <c r="C1378" t="s">
        <v>13</v>
      </c>
      <c r="D1378" t="s">
        <v>1153</v>
      </c>
      <c r="E1378" s="8">
        <v>40144</v>
      </c>
      <c r="F1378" s="9">
        <v>3.5000000000000003E-2</v>
      </c>
      <c r="G1378" s="10">
        <v>-1.1000000000000001</v>
      </c>
      <c r="H1378" t="s">
        <v>15</v>
      </c>
      <c r="I1378" s="11">
        <v>3181.818181818182</v>
      </c>
    </row>
    <row r="1379" spans="1:9" x14ac:dyDescent="0.25">
      <c r="A1379">
        <v>2723</v>
      </c>
      <c r="B1379" t="s">
        <v>12</v>
      </c>
      <c r="C1379" t="s">
        <v>13</v>
      </c>
      <c r="D1379" t="s">
        <v>1154</v>
      </c>
      <c r="E1379" s="8">
        <v>40141</v>
      </c>
      <c r="F1379" s="9">
        <v>2.5000000000000001E-2</v>
      </c>
      <c r="G1379" s="10">
        <v>-1.1000000000000001</v>
      </c>
      <c r="H1379" t="s">
        <v>17</v>
      </c>
      <c r="I1379" s="11">
        <v>-2500</v>
      </c>
    </row>
    <row r="1380" spans="1:9" x14ac:dyDescent="0.25">
      <c r="A1380">
        <v>2658</v>
      </c>
      <c r="B1380" t="s">
        <v>12</v>
      </c>
      <c r="C1380" t="s">
        <v>13</v>
      </c>
      <c r="D1380" t="s">
        <v>1155</v>
      </c>
      <c r="E1380" s="8">
        <v>40138</v>
      </c>
      <c r="F1380" s="9">
        <v>0.03</v>
      </c>
      <c r="G1380" s="10">
        <v>-1.1000000000000001</v>
      </c>
      <c r="H1380" t="s">
        <v>15</v>
      </c>
      <c r="I1380" s="11">
        <v>2727.272727272727</v>
      </c>
    </row>
    <row r="1381" spans="1:9" x14ac:dyDescent="0.25">
      <c r="A1381">
        <v>2659</v>
      </c>
      <c r="B1381" t="s">
        <v>12</v>
      </c>
      <c r="C1381" t="s">
        <v>13</v>
      </c>
      <c r="D1381" t="s">
        <v>1156</v>
      </c>
      <c r="E1381" s="8">
        <v>40138</v>
      </c>
      <c r="F1381" s="9">
        <v>0.01</v>
      </c>
      <c r="G1381" s="10">
        <v>-1.1000000000000001</v>
      </c>
      <c r="H1381" t="s">
        <v>17</v>
      </c>
      <c r="I1381" s="11">
        <v>-1000</v>
      </c>
    </row>
    <row r="1382" spans="1:9" x14ac:dyDescent="0.25">
      <c r="A1382">
        <v>2660</v>
      </c>
      <c r="B1382" t="s">
        <v>12</v>
      </c>
      <c r="C1382" t="s">
        <v>41</v>
      </c>
      <c r="D1382" t="s">
        <v>1157</v>
      </c>
      <c r="E1382" s="8">
        <v>40138</v>
      </c>
      <c r="F1382" s="9">
        <v>3.5000000000000003E-2</v>
      </c>
      <c r="G1382" s="10">
        <v>1.1499999999999999</v>
      </c>
      <c r="H1382" t="s">
        <v>15</v>
      </c>
      <c r="I1382" s="11">
        <v>4025</v>
      </c>
    </row>
    <row r="1383" spans="1:9" x14ac:dyDescent="0.25">
      <c r="A1383">
        <v>2661</v>
      </c>
      <c r="B1383" t="s">
        <v>12</v>
      </c>
      <c r="C1383" t="s">
        <v>13</v>
      </c>
      <c r="D1383" t="s">
        <v>1158</v>
      </c>
      <c r="E1383" s="8">
        <v>40138</v>
      </c>
      <c r="F1383" s="9">
        <v>4.4999999999999998E-2</v>
      </c>
      <c r="G1383" s="10">
        <v>-1.1000000000000001</v>
      </c>
      <c r="H1383" t="s">
        <v>17</v>
      </c>
      <c r="I1383" s="11">
        <v>-4500</v>
      </c>
    </row>
    <row r="1384" spans="1:9" x14ac:dyDescent="0.25">
      <c r="A1384">
        <v>2662</v>
      </c>
      <c r="B1384" t="s">
        <v>12</v>
      </c>
      <c r="C1384" t="s">
        <v>13</v>
      </c>
      <c r="D1384" t="s">
        <v>113</v>
      </c>
      <c r="E1384" s="8">
        <v>40138</v>
      </c>
      <c r="F1384" s="9">
        <v>3.5000000000000003E-2</v>
      </c>
      <c r="G1384" s="10">
        <v>-1.2</v>
      </c>
      <c r="H1384" t="s">
        <v>15</v>
      </c>
      <c r="I1384" s="11">
        <v>2916.666666666667</v>
      </c>
    </row>
    <row r="1385" spans="1:9" x14ac:dyDescent="0.25">
      <c r="A1385">
        <v>2663</v>
      </c>
      <c r="B1385" t="s">
        <v>12</v>
      </c>
      <c r="C1385" t="s">
        <v>13</v>
      </c>
      <c r="D1385" t="s">
        <v>1159</v>
      </c>
      <c r="E1385" s="8">
        <v>40138</v>
      </c>
      <c r="F1385" s="9">
        <v>0.03</v>
      </c>
      <c r="G1385" s="10">
        <v>-1.1000000000000001</v>
      </c>
      <c r="H1385" t="s">
        <v>17</v>
      </c>
      <c r="I1385" s="11">
        <v>-3000</v>
      </c>
    </row>
    <row r="1386" spans="1:9" x14ac:dyDescent="0.25">
      <c r="A1386">
        <v>2664</v>
      </c>
      <c r="B1386" t="s">
        <v>12</v>
      </c>
      <c r="C1386" t="s">
        <v>13</v>
      </c>
      <c r="D1386" t="s">
        <v>1160</v>
      </c>
      <c r="E1386" s="8">
        <v>40138</v>
      </c>
      <c r="F1386" s="9">
        <v>0.03</v>
      </c>
      <c r="G1386" s="10">
        <v>-1.1000000000000001</v>
      </c>
      <c r="H1386" t="s">
        <v>15</v>
      </c>
      <c r="I1386" s="11">
        <v>2727.272727272727</v>
      </c>
    </row>
    <row r="1387" spans="1:9" x14ac:dyDescent="0.25">
      <c r="A1387">
        <v>2665</v>
      </c>
      <c r="B1387" t="s">
        <v>12</v>
      </c>
      <c r="C1387" t="s">
        <v>13</v>
      </c>
      <c r="D1387" t="s">
        <v>1161</v>
      </c>
      <c r="E1387" s="8">
        <v>40138</v>
      </c>
      <c r="F1387" s="9">
        <v>0.04</v>
      </c>
      <c r="G1387" s="10">
        <v>-1.1000000000000001</v>
      </c>
      <c r="H1387" t="s">
        <v>17</v>
      </c>
      <c r="I1387" s="11">
        <v>-4000</v>
      </c>
    </row>
    <row r="1388" spans="1:9" x14ac:dyDescent="0.25">
      <c r="A1388">
        <v>2609</v>
      </c>
      <c r="B1388" t="s">
        <v>12</v>
      </c>
      <c r="C1388" t="s">
        <v>26</v>
      </c>
      <c r="D1388" t="s">
        <v>1162</v>
      </c>
      <c r="E1388" s="8">
        <v>40135</v>
      </c>
      <c r="F1388" s="9">
        <v>0.04</v>
      </c>
      <c r="G1388" s="10">
        <v>-1.1000000000000001</v>
      </c>
      <c r="H1388" t="s">
        <v>17</v>
      </c>
      <c r="I1388" s="11">
        <v>-4000</v>
      </c>
    </row>
    <row r="1389" spans="1:9" x14ac:dyDescent="0.25">
      <c r="A1389">
        <v>2585</v>
      </c>
      <c r="B1389" t="s">
        <v>12</v>
      </c>
      <c r="C1389" t="s">
        <v>13</v>
      </c>
      <c r="D1389" t="s">
        <v>1163</v>
      </c>
      <c r="E1389" s="8">
        <v>40132</v>
      </c>
      <c r="F1389" s="9">
        <v>0.04</v>
      </c>
      <c r="G1389" s="10">
        <v>-1.06</v>
      </c>
      <c r="H1389" t="s">
        <v>15</v>
      </c>
      <c r="I1389" s="11">
        <v>3773.584905660377</v>
      </c>
    </row>
    <row r="1390" spans="1:9" x14ac:dyDescent="0.25">
      <c r="A1390">
        <v>2560</v>
      </c>
      <c r="B1390" t="s">
        <v>12</v>
      </c>
      <c r="C1390" t="s">
        <v>13</v>
      </c>
      <c r="D1390" t="s">
        <v>1164</v>
      </c>
      <c r="E1390" s="8">
        <v>40131</v>
      </c>
      <c r="F1390" s="9">
        <v>0.03</v>
      </c>
      <c r="G1390" s="10">
        <v>-1.1000000000000001</v>
      </c>
      <c r="H1390" t="s">
        <v>17</v>
      </c>
      <c r="I1390" s="11">
        <v>-3000</v>
      </c>
    </row>
    <row r="1391" spans="1:9" x14ac:dyDescent="0.25">
      <c r="A1391">
        <v>2561</v>
      </c>
      <c r="B1391" t="s">
        <v>12</v>
      </c>
      <c r="C1391" t="s">
        <v>13</v>
      </c>
      <c r="D1391" t="s">
        <v>1165</v>
      </c>
      <c r="E1391" s="8">
        <v>40131</v>
      </c>
      <c r="F1391" s="9">
        <v>0.01</v>
      </c>
      <c r="G1391" s="10">
        <v>-1.1000000000000001</v>
      </c>
      <c r="H1391" t="s">
        <v>17</v>
      </c>
      <c r="I1391" s="11">
        <v>-1000</v>
      </c>
    </row>
    <row r="1392" spans="1:9" x14ac:dyDescent="0.25">
      <c r="A1392">
        <v>2562</v>
      </c>
      <c r="B1392" t="s">
        <v>12</v>
      </c>
      <c r="C1392" t="s">
        <v>13</v>
      </c>
      <c r="D1392" t="s">
        <v>1166</v>
      </c>
      <c r="E1392" s="8">
        <v>40131</v>
      </c>
      <c r="F1392" s="9">
        <v>0.05</v>
      </c>
      <c r="G1392" s="10">
        <v>-1.1000000000000001</v>
      </c>
      <c r="H1392" t="s">
        <v>17</v>
      </c>
      <c r="I1392" s="11">
        <v>-5000</v>
      </c>
    </row>
    <row r="1393" spans="1:9" x14ac:dyDescent="0.25">
      <c r="A1393">
        <v>2563</v>
      </c>
      <c r="B1393" t="s">
        <v>12</v>
      </c>
      <c r="C1393" t="s">
        <v>13</v>
      </c>
      <c r="D1393" t="s">
        <v>1167</v>
      </c>
      <c r="E1393" s="8">
        <v>40131</v>
      </c>
      <c r="F1393" s="9">
        <v>0.04</v>
      </c>
      <c r="G1393" s="10">
        <v>-1.05</v>
      </c>
      <c r="H1393" t="s">
        <v>15</v>
      </c>
      <c r="I1393" s="11">
        <v>3809.5238095238092</v>
      </c>
    </row>
    <row r="1394" spans="1:9" x14ac:dyDescent="0.25">
      <c r="A1394">
        <v>2564</v>
      </c>
      <c r="B1394" t="s">
        <v>12</v>
      </c>
      <c r="C1394" t="s">
        <v>13</v>
      </c>
      <c r="D1394" t="s">
        <v>1160</v>
      </c>
      <c r="E1394" s="8">
        <v>40131</v>
      </c>
      <c r="F1394" s="9">
        <v>3.5000000000000003E-2</v>
      </c>
      <c r="G1394" s="10">
        <v>-1.1000000000000001</v>
      </c>
      <c r="H1394" t="s">
        <v>15</v>
      </c>
      <c r="I1394" s="11">
        <v>3181.818181818182</v>
      </c>
    </row>
    <row r="1395" spans="1:9" x14ac:dyDescent="0.25">
      <c r="A1395">
        <v>2565</v>
      </c>
      <c r="B1395" t="s">
        <v>12</v>
      </c>
      <c r="C1395" t="s">
        <v>13</v>
      </c>
      <c r="D1395" t="s">
        <v>1168</v>
      </c>
      <c r="E1395" s="8">
        <v>40131</v>
      </c>
      <c r="F1395" s="9">
        <v>0.03</v>
      </c>
      <c r="G1395" s="10">
        <v>-1.04</v>
      </c>
      <c r="H1395" t="s">
        <v>15</v>
      </c>
      <c r="I1395" s="11">
        <v>2884.6153846153843</v>
      </c>
    </row>
    <row r="1396" spans="1:9" x14ac:dyDescent="0.25">
      <c r="A1396">
        <v>2566</v>
      </c>
      <c r="B1396" t="s">
        <v>12</v>
      </c>
      <c r="C1396" t="s">
        <v>13</v>
      </c>
      <c r="D1396" t="s">
        <v>1169</v>
      </c>
      <c r="E1396" s="8">
        <v>40131</v>
      </c>
      <c r="F1396" s="9">
        <v>1.1000000000000001E-2</v>
      </c>
      <c r="G1396" s="10">
        <v>-1.1000000000000001</v>
      </c>
      <c r="H1396" t="s">
        <v>17</v>
      </c>
      <c r="I1396" s="11">
        <v>-1100</v>
      </c>
    </row>
    <row r="1397" spans="1:9" x14ac:dyDescent="0.25">
      <c r="A1397">
        <v>2547</v>
      </c>
      <c r="B1397" t="s">
        <v>12</v>
      </c>
      <c r="C1397" t="s">
        <v>13</v>
      </c>
      <c r="D1397" t="s">
        <v>1170</v>
      </c>
      <c r="E1397" s="8">
        <v>40130</v>
      </c>
      <c r="F1397" s="9">
        <v>0.04</v>
      </c>
      <c r="G1397" s="10">
        <v>-1.1000000000000001</v>
      </c>
      <c r="H1397" t="s">
        <v>17</v>
      </c>
      <c r="I1397" s="11">
        <v>-4000</v>
      </c>
    </row>
    <row r="1398" spans="1:9" x14ac:dyDescent="0.25">
      <c r="A1398">
        <v>2529</v>
      </c>
      <c r="B1398" t="s">
        <v>12</v>
      </c>
      <c r="C1398" t="s">
        <v>13</v>
      </c>
      <c r="D1398" t="s">
        <v>1171</v>
      </c>
      <c r="E1398" s="8">
        <v>40129</v>
      </c>
      <c r="F1398" s="9">
        <v>4.4999999999999998E-2</v>
      </c>
      <c r="G1398" s="10">
        <v>-1.1000000000000001</v>
      </c>
      <c r="H1398" t="s">
        <v>15</v>
      </c>
      <c r="I1398" s="11">
        <v>4090.9090909090905</v>
      </c>
    </row>
    <row r="1399" spans="1:9" x14ac:dyDescent="0.25">
      <c r="A1399">
        <v>2519</v>
      </c>
      <c r="B1399" t="s">
        <v>12</v>
      </c>
      <c r="C1399" t="s">
        <v>13</v>
      </c>
      <c r="D1399" t="s">
        <v>1172</v>
      </c>
      <c r="E1399" s="8">
        <v>40128</v>
      </c>
      <c r="F1399" s="9">
        <v>1.1000000000000001E-2</v>
      </c>
      <c r="G1399" s="10">
        <v>-1.1000000000000001</v>
      </c>
      <c r="H1399" t="s">
        <v>15</v>
      </c>
      <c r="I1399" s="11">
        <v>999.99999999999989</v>
      </c>
    </row>
    <row r="1400" spans="1:9" x14ac:dyDescent="0.25">
      <c r="A1400">
        <v>2503</v>
      </c>
      <c r="B1400" t="s">
        <v>12</v>
      </c>
      <c r="C1400" t="s">
        <v>13</v>
      </c>
      <c r="D1400" t="s">
        <v>1173</v>
      </c>
      <c r="E1400" s="8">
        <v>40127</v>
      </c>
      <c r="F1400" s="9">
        <v>3.3000000000000002E-2</v>
      </c>
      <c r="G1400" s="10">
        <v>-1.1000000000000001</v>
      </c>
      <c r="H1400" t="s">
        <v>15</v>
      </c>
      <c r="I1400" s="11">
        <v>2999.9999999999995</v>
      </c>
    </row>
    <row r="1401" spans="1:9" x14ac:dyDescent="0.25">
      <c r="A1401">
        <v>2504</v>
      </c>
      <c r="B1401" t="s">
        <v>12</v>
      </c>
      <c r="C1401" t="s">
        <v>13</v>
      </c>
      <c r="D1401" t="s">
        <v>1174</v>
      </c>
      <c r="E1401" s="8">
        <v>40127</v>
      </c>
      <c r="F1401" s="9">
        <v>0.01</v>
      </c>
      <c r="G1401" s="10">
        <v>-1.1000000000000001</v>
      </c>
      <c r="H1401" t="s">
        <v>17</v>
      </c>
      <c r="I1401" s="11">
        <v>-1000</v>
      </c>
    </row>
    <row r="1402" spans="1:9" x14ac:dyDescent="0.25">
      <c r="A1402">
        <v>2428</v>
      </c>
      <c r="B1402" t="s">
        <v>12</v>
      </c>
      <c r="C1402" t="s">
        <v>13</v>
      </c>
      <c r="D1402" t="s">
        <v>1175</v>
      </c>
      <c r="E1402" s="8">
        <v>40124</v>
      </c>
      <c r="F1402" s="9">
        <v>3.5000000000000003E-2</v>
      </c>
      <c r="G1402" s="10">
        <v>-1.1000000000000001</v>
      </c>
      <c r="H1402" t="s">
        <v>15</v>
      </c>
      <c r="I1402" s="11">
        <v>3181.818181818182</v>
      </c>
    </row>
    <row r="1403" spans="1:9" x14ac:dyDescent="0.25">
      <c r="A1403">
        <v>2429</v>
      </c>
      <c r="B1403" t="s">
        <v>12</v>
      </c>
      <c r="C1403" t="s">
        <v>13</v>
      </c>
      <c r="D1403" t="s">
        <v>1176</v>
      </c>
      <c r="E1403" s="8">
        <v>40124</v>
      </c>
      <c r="F1403" s="9">
        <v>4.4999999999999998E-2</v>
      </c>
      <c r="G1403" s="10">
        <v>-1.1000000000000001</v>
      </c>
      <c r="H1403" t="s">
        <v>15</v>
      </c>
      <c r="I1403" s="11">
        <v>4090.9090909090905</v>
      </c>
    </row>
    <row r="1404" spans="1:9" x14ac:dyDescent="0.25">
      <c r="A1404">
        <v>2351</v>
      </c>
      <c r="B1404" t="s">
        <v>12</v>
      </c>
      <c r="C1404" t="s">
        <v>13</v>
      </c>
      <c r="D1404" t="s">
        <v>1177</v>
      </c>
      <c r="E1404" s="8">
        <v>40117</v>
      </c>
      <c r="F1404" s="9">
        <v>4.4999999999999998E-2</v>
      </c>
      <c r="G1404" s="10">
        <v>-1.1000000000000001</v>
      </c>
      <c r="H1404" t="s">
        <v>15</v>
      </c>
      <c r="I1404" s="11">
        <v>4090.9090909090905</v>
      </c>
    </row>
    <row r="1405" spans="1:9" x14ac:dyDescent="0.25">
      <c r="A1405">
        <v>2352</v>
      </c>
      <c r="B1405" t="s">
        <v>12</v>
      </c>
      <c r="C1405" t="s">
        <v>13</v>
      </c>
      <c r="D1405" t="s">
        <v>1178</v>
      </c>
      <c r="E1405" s="8">
        <v>40117</v>
      </c>
      <c r="F1405" s="9">
        <v>0.01</v>
      </c>
      <c r="G1405" s="10">
        <v>-1.1000000000000001</v>
      </c>
      <c r="H1405" t="s">
        <v>15</v>
      </c>
      <c r="I1405" s="11">
        <v>909.09090909090901</v>
      </c>
    </row>
    <row r="1406" spans="1:9" x14ac:dyDescent="0.25">
      <c r="A1406">
        <v>2366</v>
      </c>
      <c r="B1406" t="s">
        <v>12</v>
      </c>
      <c r="C1406" t="s">
        <v>13</v>
      </c>
      <c r="D1406" t="s">
        <v>1179</v>
      </c>
      <c r="E1406" s="8">
        <v>40117</v>
      </c>
      <c r="F1406" s="9">
        <v>3.5000000000000003E-2</v>
      </c>
      <c r="G1406" s="10">
        <v>-1.1000000000000001</v>
      </c>
      <c r="H1406" t="s">
        <v>15</v>
      </c>
      <c r="I1406" s="11">
        <v>3181.818181818182</v>
      </c>
    </row>
    <row r="1407" spans="1:9" x14ac:dyDescent="0.25">
      <c r="A1407">
        <v>2367</v>
      </c>
      <c r="B1407" t="s">
        <v>12</v>
      </c>
      <c r="C1407" t="s">
        <v>13</v>
      </c>
      <c r="D1407" t="s">
        <v>831</v>
      </c>
      <c r="E1407" s="8">
        <v>40117</v>
      </c>
      <c r="F1407" s="9">
        <v>0.03</v>
      </c>
      <c r="G1407" s="10">
        <v>-1.1000000000000001</v>
      </c>
      <c r="H1407" t="s">
        <v>15</v>
      </c>
      <c r="I1407" s="11">
        <v>2727.272727272727</v>
      </c>
    </row>
    <row r="1408" spans="1:9" x14ac:dyDescent="0.25">
      <c r="A1408">
        <v>2369</v>
      </c>
      <c r="B1408" t="s">
        <v>12</v>
      </c>
      <c r="C1408" t="s">
        <v>13</v>
      </c>
      <c r="D1408" t="s">
        <v>1180</v>
      </c>
      <c r="E1408" s="8">
        <v>40117</v>
      </c>
      <c r="F1408" s="9">
        <v>0.05</v>
      </c>
      <c r="G1408" s="10">
        <v>-1.1000000000000001</v>
      </c>
      <c r="H1408" t="s">
        <v>17</v>
      </c>
      <c r="I1408" s="11">
        <v>-5000</v>
      </c>
    </row>
    <row r="1409" spans="1:9" x14ac:dyDescent="0.25">
      <c r="A1409">
        <v>2370</v>
      </c>
      <c r="B1409" t="s">
        <v>12</v>
      </c>
      <c r="C1409" t="s">
        <v>13</v>
      </c>
      <c r="D1409" t="s">
        <v>1181</v>
      </c>
      <c r="E1409" s="8">
        <v>40117</v>
      </c>
      <c r="F1409" s="9">
        <v>3.5000000000000003E-2</v>
      </c>
      <c r="G1409" s="10">
        <v>-1.1000000000000001</v>
      </c>
      <c r="H1409" t="s">
        <v>17</v>
      </c>
      <c r="I1409" s="11">
        <v>-3500.0000000000005</v>
      </c>
    </row>
    <row r="1410" spans="1:9" x14ac:dyDescent="0.25">
      <c r="A1410">
        <v>2345</v>
      </c>
      <c r="B1410" t="s">
        <v>12</v>
      </c>
      <c r="C1410" t="s">
        <v>13</v>
      </c>
      <c r="D1410" t="s">
        <v>1182</v>
      </c>
      <c r="E1410" s="8">
        <v>40116</v>
      </c>
      <c r="F1410" s="9">
        <v>3.5000000000000003E-2</v>
      </c>
      <c r="G1410" s="10">
        <v>-1.1000000000000001</v>
      </c>
      <c r="H1410" t="s">
        <v>15</v>
      </c>
      <c r="I1410" s="11">
        <v>3181.818181818182</v>
      </c>
    </row>
    <row r="1411" spans="1:9" x14ac:dyDescent="0.25">
      <c r="A1411">
        <v>2309</v>
      </c>
      <c r="B1411" t="s">
        <v>12</v>
      </c>
      <c r="C1411" t="s">
        <v>13</v>
      </c>
      <c r="D1411" t="s">
        <v>1183</v>
      </c>
      <c r="E1411" s="8">
        <v>40113</v>
      </c>
      <c r="F1411" s="9">
        <v>0.03</v>
      </c>
      <c r="G1411" s="10">
        <v>-1.1000000000000001</v>
      </c>
      <c r="H1411" t="s">
        <v>15</v>
      </c>
      <c r="I1411" s="11">
        <v>2727.272727272727</v>
      </c>
    </row>
    <row r="1412" spans="1:9" x14ac:dyDescent="0.25">
      <c r="A1412">
        <v>2234</v>
      </c>
      <c r="B1412" t="s">
        <v>12</v>
      </c>
      <c r="C1412" t="s">
        <v>13</v>
      </c>
      <c r="D1412" t="s">
        <v>1184</v>
      </c>
      <c r="E1412" s="8">
        <v>40110</v>
      </c>
      <c r="F1412" s="9">
        <v>2.5000000000000001E-2</v>
      </c>
      <c r="G1412" s="10">
        <v>-1.1000000000000001</v>
      </c>
      <c r="H1412" t="s">
        <v>15</v>
      </c>
      <c r="I1412" s="11">
        <v>2272.7272727272725</v>
      </c>
    </row>
    <row r="1413" spans="1:9" x14ac:dyDescent="0.25">
      <c r="A1413">
        <v>2235</v>
      </c>
      <c r="B1413" t="s">
        <v>12</v>
      </c>
      <c r="C1413" t="s">
        <v>13</v>
      </c>
      <c r="D1413" t="s">
        <v>1185</v>
      </c>
      <c r="E1413" s="8">
        <v>40110</v>
      </c>
      <c r="F1413" s="9">
        <v>0.02</v>
      </c>
      <c r="G1413" s="10">
        <v>-1.1000000000000001</v>
      </c>
      <c r="H1413" t="s">
        <v>17</v>
      </c>
      <c r="I1413" s="11">
        <v>-2000</v>
      </c>
    </row>
    <row r="1414" spans="1:9" x14ac:dyDescent="0.25">
      <c r="A1414">
        <v>2236</v>
      </c>
      <c r="B1414" t="s">
        <v>12</v>
      </c>
      <c r="C1414" t="s">
        <v>13</v>
      </c>
      <c r="D1414" t="s">
        <v>1186</v>
      </c>
      <c r="E1414" s="8">
        <v>40110</v>
      </c>
      <c r="F1414" s="9">
        <v>4.4999999999999998E-2</v>
      </c>
      <c r="G1414" s="10">
        <v>-1.1000000000000001</v>
      </c>
      <c r="H1414" t="s">
        <v>15</v>
      </c>
      <c r="I1414" s="11">
        <v>4090.9090909090905</v>
      </c>
    </row>
    <row r="1415" spans="1:9" x14ac:dyDescent="0.25">
      <c r="A1415">
        <v>2237</v>
      </c>
      <c r="B1415" t="s">
        <v>12</v>
      </c>
      <c r="C1415" t="s">
        <v>13</v>
      </c>
      <c r="D1415" t="s">
        <v>1187</v>
      </c>
      <c r="E1415" s="8">
        <v>40110</v>
      </c>
      <c r="F1415" s="9">
        <v>0.01</v>
      </c>
      <c r="G1415" s="10">
        <v>1</v>
      </c>
      <c r="H1415" t="s">
        <v>15</v>
      </c>
      <c r="I1415" s="12">
        <v>1000</v>
      </c>
    </row>
    <row r="1416" spans="1:9" x14ac:dyDescent="0.25">
      <c r="A1416">
        <v>2238</v>
      </c>
      <c r="B1416" t="s">
        <v>12</v>
      </c>
      <c r="C1416" t="s">
        <v>13</v>
      </c>
      <c r="D1416" t="s">
        <v>1188</v>
      </c>
      <c r="E1416" s="8">
        <v>40110</v>
      </c>
      <c r="F1416" s="9">
        <v>0</v>
      </c>
      <c r="G1416" s="10">
        <v>-1.1000000000000001</v>
      </c>
      <c r="H1416" t="s">
        <v>20</v>
      </c>
      <c r="I1416" s="11">
        <v>0</v>
      </c>
    </row>
    <row r="1417" spans="1:9" x14ac:dyDescent="0.25">
      <c r="A1417">
        <v>2239</v>
      </c>
      <c r="B1417" t="s">
        <v>12</v>
      </c>
      <c r="C1417" t="s">
        <v>13</v>
      </c>
      <c r="D1417" t="s">
        <v>1189</v>
      </c>
      <c r="E1417" s="8">
        <v>40110</v>
      </c>
      <c r="F1417" s="9">
        <v>0.04</v>
      </c>
      <c r="G1417" s="10">
        <v>-1.1000000000000001</v>
      </c>
      <c r="H1417" t="s">
        <v>15</v>
      </c>
      <c r="I1417" s="11">
        <v>3636.363636363636</v>
      </c>
    </row>
    <row r="1418" spans="1:9" x14ac:dyDescent="0.25">
      <c r="A1418">
        <v>2259</v>
      </c>
      <c r="B1418" t="s">
        <v>12</v>
      </c>
      <c r="C1418" t="s">
        <v>13</v>
      </c>
      <c r="D1418" t="s">
        <v>1190</v>
      </c>
      <c r="E1418" s="8">
        <v>40110</v>
      </c>
      <c r="F1418" s="9">
        <v>1.4999999999999999E-2</v>
      </c>
      <c r="G1418" s="10">
        <v>-1.1000000000000001</v>
      </c>
      <c r="H1418" t="s">
        <v>15</v>
      </c>
      <c r="I1418" s="11">
        <v>1363.6363636363635</v>
      </c>
    </row>
    <row r="1419" spans="1:9" x14ac:dyDescent="0.25">
      <c r="A1419">
        <v>2272</v>
      </c>
      <c r="B1419" t="s">
        <v>12</v>
      </c>
      <c r="C1419" t="s">
        <v>13</v>
      </c>
      <c r="D1419" t="s">
        <v>1191</v>
      </c>
      <c r="E1419" s="8">
        <v>40110</v>
      </c>
      <c r="F1419" s="9">
        <v>0.04</v>
      </c>
      <c r="G1419" s="10">
        <v>-1.1000000000000001</v>
      </c>
      <c r="H1419" t="s">
        <v>17</v>
      </c>
      <c r="I1419" s="11">
        <v>-4000</v>
      </c>
    </row>
    <row r="1420" spans="1:9" x14ac:dyDescent="0.25">
      <c r="A1420">
        <v>2222</v>
      </c>
      <c r="B1420" t="s">
        <v>12</v>
      </c>
      <c r="C1420" t="s">
        <v>13</v>
      </c>
      <c r="D1420" t="s">
        <v>275</v>
      </c>
      <c r="E1420" s="8">
        <v>40108</v>
      </c>
      <c r="F1420" s="9">
        <v>0.04</v>
      </c>
      <c r="G1420" s="10">
        <v>-1.1000000000000001</v>
      </c>
      <c r="H1420" t="s">
        <v>17</v>
      </c>
      <c r="I1420" s="11">
        <v>-4000</v>
      </c>
    </row>
    <row r="1421" spans="1:9" x14ac:dyDescent="0.25">
      <c r="A1421">
        <v>2206</v>
      </c>
      <c r="B1421" t="s">
        <v>12</v>
      </c>
      <c r="C1421" t="s">
        <v>13</v>
      </c>
      <c r="D1421" t="s">
        <v>1192</v>
      </c>
      <c r="E1421" s="8">
        <v>40107</v>
      </c>
      <c r="F1421" s="9">
        <v>0.03</v>
      </c>
      <c r="G1421" s="10">
        <v>-1.2</v>
      </c>
      <c r="H1421" t="s">
        <v>17</v>
      </c>
      <c r="I1421" s="11">
        <v>-3000</v>
      </c>
    </row>
    <row r="1422" spans="1:9" x14ac:dyDescent="0.25">
      <c r="A1422">
        <v>2152</v>
      </c>
      <c r="B1422" t="s">
        <v>12</v>
      </c>
      <c r="C1422" t="s">
        <v>13</v>
      </c>
      <c r="D1422" t="s">
        <v>795</v>
      </c>
      <c r="E1422" s="8">
        <v>40103</v>
      </c>
      <c r="F1422" s="9">
        <v>0.04</v>
      </c>
      <c r="G1422" s="10">
        <v>-1.1000000000000001</v>
      </c>
      <c r="H1422" t="s">
        <v>15</v>
      </c>
      <c r="I1422" s="11">
        <v>3636.363636363636</v>
      </c>
    </row>
    <row r="1423" spans="1:9" x14ac:dyDescent="0.25">
      <c r="A1423">
        <v>2153</v>
      </c>
      <c r="B1423" t="s">
        <v>12</v>
      </c>
      <c r="C1423" t="s">
        <v>13</v>
      </c>
      <c r="D1423" t="s">
        <v>1193</v>
      </c>
      <c r="E1423" s="8">
        <v>40103</v>
      </c>
      <c r="F1423" s="9">
        <v>0.03</v>
      </c>
      <c r="G1423" s="10">
        <v>-1.1000000000000001</v>
      </c>
      <c r="H1423" t="s">
        <v>17</v>
      </c>
      <c r="I1423" s="11">
        <v>-3000</v>
      </c>
    </row>
    <row r="1424" spans="1:9" x14ac:dyDescent="0.25">
      <c r="A1424">
        <v>2166</v>
      </c>
      <c r="B1424" t="s">
        <v>12</v>
      </c>
      <c r="C1424" t="s">
        <v>13</v>
      </c>
      <c r="D1424" t="s">
        <v>1194</v>
      </c>
      <c r="E1424" s="8">
        <v>40103</v>
      </c>
      <c r="F1424" s="9">
        <v>0.05</v>
      </c>
      <c r="G1424" s="10">
        <v>-1.1000000000000001</v>
      </c>
      <c r="H1424" t="s">
        <v>15</v>
      </c>
      <c r="I1424" s="11">
        <v>4545.454545454545</v>
      </c>
    </row>
    <row r="1425" spans="1:9" x14ac:dyDescent="0.25">
      <c r="A1425">
        <v>2167</v>
      </c>
      <c r="B1425" t="s">
        <v>12</v>
      </c>
      <c r="C1425" t="s">
        <v>13</v>
      </c>
      <c r="D1425" t="s">
        <v>1195</v>
      </c>
      <c r="E1425" s="8">
        <v>40103</v>
      </c>
      <c r="F1425" s="9">
        <v>0.04</v>
      </c>
      <c r="G1425" s="10">
        <v>-1.05</v>
      </c>
      <c r="H1425" t="s">
        <v>15</v>
      </c>
      <c r="I1425" s="11">
        <v>3809.5238095238092</v>
      </c>
    </row>
    <row r="1426" spans="1:9" x14ac:dyDescent="0.25">
      <c r="A1426">
        <v>2168</v>
      </c>
      <c r="B1426" t="s">
        <v>12</v>
      </c>
      <c r="C1426" t="s">
        <v>13</v>
      </c>
      <c r="D1426" t="s">
        <v>1196</v>
      </c>
      <c r="E1426" s="8">
        <v>40103</v>
      </c>
      <c r="F1426" s="9">
        <v>1.4999999999999999E-2</v>
      </c>
      <c r="G1426" s="10">
        <v>-1.1000000000000001</v>
      </c>
      <c r="H1426" t="s">
        <v>17</v>
      </c>
      <c r="I1426" s="11">
        <v>-1500</v>
      </c>
    </row>
    <row r="1427" spans="1:9" x14ac:dyDescent="0.25">
      <c r="A1427">
        <v>2169</v>
      </c>
      <c r="B1427" t="s">
        <v>12</v>
      </c>
      <c r="C1427" t="s">
        <v>13</v>
      </c>
      <c r="D1427" t="s">
        <v>870</v>
      </c>
      <c r="E1427" s="8">
        <v>40103</v>
      </c>
      <c r="F1427" s="9">
        <v>3.5000000000000003E-2</v>
      </c>
      <c r="G1427" s="10">
        <v>-1.1000000000000001</v>
      </c>
      <c r="H1427" t="s">
        <v>15</v>
      </c>
      <c r="I1427" s="11">
        <v>3181.818181818182</v>
      </c>
    </row>
    <row r="1428" spans="1:9" x14ac:dyDescent="0.25">
      <c r="A1428">
        <v>2147</v>
      </c>
      <c r="B1428" t="s">
        <v>12</v>
      </c>
      <c r="C1428" t="s">
        <v>13</v>
      </c>
      <c r="D1428" t="s">
        <v>1197</v>
      </c>
      <c r="E1428" s="8">
        <v>40102</v>
      </c>
      <c r="F1428" s="9">
        <v>2.5000000000000001E-2</v>
      </c>
      <c r="G1428" s="10">
        <v>-1.1000000000000001</v>
      </c>
      <c r="H1428" t="s">
        <v>17</v>
      </c>
      <c r="I1428" s="11">
        <v>-2500</v>
      </c>
    </row>
    <row r="1429" spans="1:9" x14ac:dyDescent="0.25">
      <c r="A1429">
        <v>2132</v>
      </c>
      <c r="B1429" t="s">
        <v>12</v>
      </c>
      <c r="C1429" t="s">
        <v>13</v>
      </c>
      <c r="D1429" t="s">
        <v>1198</v>
      </c>
      <c r="E1429" s="8">
        <v>40100</v>
      </c>
      <c r="F1429" s="9">
        <v>3.5000000000000003E-2</v>
      </c>
      <c r="G1429" s="10">
        <v>-1.1499999999999999</v>
      </c>
      <c r="H1429" t="s">
        <v>15</v>
      </c>
      <c r="I1429" s="11">
        <v>3043.4782608695659</v>
      </c>
    </row>
    <row r="1430" spans="1:9" x14ac:dyDescent="0.25">
      <c r="A1430">
        <v>2129</v>
      </c>
      <c r="B1430" t="s">
        <v>12</v>
      </c>
      <c r="C1430" t="s">
        <v>13</v>
      </c>
      <c r="D1430" t="s">
        <v>1199</v>
      </c>
      <c r="E1430" s="8">
        <v>40099</v>
      </c>
      <c r="F1430" s="9">
        <v>0.03</v>
      </c>
      <c r="G1430" s="10">
        <v>-1.1000000000000001</v>
      </c>
      <c r="H1430" t="s">
        <v>15</v>
      </c>
      <c r="I1430" s="11">
        <v>2727.272727272727</v>
      </c>
    </row>
    <row r="1431" spans="1:9" x14ac:dyDescent="0.25">
      <c r="A1431">
        <v>2067</v>
      </c>
      <c r="B1431" t="s">
        <v>12</v>
      </c>
      <c r="C1431" t="s">
        <v>13</v>
      </c>
      <c r="D1431" t="s">
        <v>947</v>
      </c>
      <c r="E1431" s="8">
        <v>40096</v>
      </c>
      <c r="F1431" s="9">
        <v>4.4999999999999998E-2</v>
      </c>
      <c r="G1431" s="10">
        <v>-1.1000000000000001</v>
      </c>
      <c r="H1431" t="s">
        <v>15</v>
      </c>
      <c r="I1431" s="11">
        <v>4090.9090909090905</v>
      </c>
    </row>
    <row r="1432" spans="1:9" x14ac:dyDescent="0.25">
      <c r="A1432">
        <v>2076</v>
      </c>
      <c r="B1432" t="s">
        <v>12</v>
      </c>
      <c r="C1432" t="s">
        <v>13</v>
      </c>
      <c r="D1432" t="s">
        <v>1200</v>
      </c>
      <c r="E1432" s="8">
        <v>40096</v>
      </c>
      <c r="F1432" s="9">
        <v>3.5000000000000003E-2</v>
      </c>
      <c r="G1432" s="10">
        <v>-1.1000000000000001</v>
      </c>
      <c r="H1432" t="s">
        <v>17</v>
      </c>
      <c r="I1432" s="11">
        <v>-3500.0000000000005</v>
      </c>
    </row>
    <row r="1433" spans="1:9" x14ac:dyDescent="0.25">
      <c r="A1433">
        <v>2077</v>
      </c>
      <c r="B1433" t="s">
        <v>12</v>
      </c>
      <c r="C1433" t="s">
        <v>41</v>
      </c>
      <c r="D1433" t="s">
        <v>1201</v>
      </c>
      <c r="E1433" s="8">
        <v>40096</v>
      </c>
      <c r="F1433" s="9">
        <v>0.01</v>
      </c>
      <c r="G1433" s="10">
        <v>3.05</v>
      </c>
      <c r="H1433" t="s">
        <v>15</v>
      </c>
      <c r="I1433" s="11">
        <v>3050</v>
      </c>
    </row>
    <row r="1434" spans="1:9" x14ac:dyDescent="0.25">
      <c r="A1434">
        <v>2078</v>
      </c>
      <c r="B1434" t="s">
        <v>12</v>
      </c>
      <c r="C1434" t="s">
        <v>13</v>
      </c>
      <c r="D1434" t="s">
        <v>1202</v>
      </c>
      <c r="E1434" s="8">
        <v>40096</v>
      </c>
      <c r="F1434" s="9">
        <v>0.03</v>
      </c>
      <c r="G1434" s="10">
        <v>-1.1499999999999999</v>
      </c>
      <c r="H1434" t="s">
        <v>15</v>
      </c>
      <c r="I1434" s="11">
        <v>2608.6956521739135</v>
      </c>
    </row>
    <row r="1435" spans="1:9" x14ac:dyDescent="0.25">
      <c r="A1435">
        <v>2079</v>
      </c>
      <c r="B1435" t="s">
        <v>12</v>
      </c>
      <c r="C1435" t="s">
        <v>13</v>
      </c>
      <c r="D1435" t="s">
        <v>1203</v>
      </c>
      <c r="E1435" s="8">
        <v>40096</v>
      </c>
      <c r="F1435" s="9">
        <v>0.05</v>
      </c>
      <c r="G1435" s="10">
        <v>-1.1000000000000001</v>
      </c>
      <c r="H1435" t="s">
        <v>15</v>
      </c>
      <c r="I1435" s="11">
        <v>4545.454545454545</v>
      </c>
    </row>
    <row r="1436" spans="1:9" x14ac:dyDescent="0.25">
      <c r="A1436">
        <v>2080</v>
      </c>
      <c r="B1436" t="s">
        <v>12</v>
      </c>
      <c r="C1436" t="s">
        <v>26</v>
      </c>
      <c r="D1436" t="s">
        <v>1204</v>
      </c>
      <c r="E1436" s="8">
        <v>40096</v>
      </c>
      <c r="F1436" s="9">
        <v>0</v>
      </c>
      <c r="G1436" s="10">
        <v>-1.1000000000000001</v>
      </c>
      <c r="H1436" t="s">
        <v>20</v>
      </c>
      <c r="I1436" s="11">
        <v>0</v>
      </c>
    </row>
    <row r="1437" spans="1:9" x14ac:dyDescent="0.25">
      <c r="A1437">
        <v>2081</v>
      </c>
      <c r="B1437" t="s">
        <v>12</v>
      </c>
      <c r="C1437" t="s">
        <v>13</v>
      </c>
      <c r="D1437" t="s">
        <v>1205</v>
      </c>
      <c r="E1437" s="8">
        <v>40096</v>
      </c>
      <c r="F1437" s="9">
        <v>1.4999999999999999E-2</v>
      </c>
      <c r="G1437" s="10">
        <v>-1.1000000000000001</v>
      </c>
      <c r="H1437" t="s">
        <v>15</v>
      </c>
      <c r="I1437" s="11">
        <v>1363.6363636363635</v>
      </c>
    </row>
    <row r="1438" spans="1:9" x14ac:dyDescent="0.25">
      <c r="A1438">
        <v>2062</v>
      </c>
      <c r="B1438" t="s">
        <v>12</v>
      </c>
      <c r="C1438" t="s">
        <v>41</v>
      </c>
      <c r="D1438" t="s">
        <v>1206</v>
      </c>
      <c r="E1438" s="8">
        <v>40095</v>
      </c>
      <c r="F1438" s="9">
        <v>0.04</v>
      </c>
      <c r="G1438" s="10">
        <v>-1.1000000000000001</v>
      </c>
      <c r="H1438" t="s">
        <v>15</v>
      </c>
      <c r="I1438" s="11">
        <v>3636.363636363636</v>
      </c>
    </row>
    <row r="1439" spans="1:9" x14ac:dyDescent="0.25">
      <c r="A1439">
        <v>2053</v>
      </c>
      <c r="B1439" t="s">
        <v>12</v>
      </c>
      <c r="C1439" t="s">
        <v>13</v>
      </c>
      <c r="D1439" t="s">
        <v>1207</v>
      </c>
      <c r="E1439" s="8">
        <v>40094</v>
      </c>
      <c r="F1439" s="9">
        <v>0.03</v>
      </c>
      <c r="G1439" s="10">
        <v>-1.1000000000000001</v>
      </c>
      <c r="H1439" t="s">
        <v>17</v>
      </c>
      <c r="I1439" s="11">
        <v>-3000</v>
      </c>
    </row>
    <row r="1440" spans="1:9" x14ac:dyDescent="0.25">
      <c r="A1440">
        <v>2054</v>
      </c>
      <c r="B1440" t="s">
        <v>12</v>
      </c>
      <c r="C1440" t="s">
        <v>29</v>
      </c>
      <c r="D1440" t="s">
        <v>1208</v>
      </c>
      <c r="E1440" s="8">
        <v>40094</v>
      </c>
      <c r="F1440" s="9">
        <v>0.01</v>
      </c>
      <c r="G1440" s="10">
        <v>-1.1000000000000001</v>
      </c>
      <c r="H1440" t="s">
        <v>15</v>
      </c>
      <c r="I1440" s="11">
        <v>909.09090909090901</v>
      </c>
    </row>
    <row r="1441" spans="1:9" x14ac:dyDescent="0.25">
      <c r="A1441">
        <v>2030</v>
      </c>
      <c r="B1441" t="s">
        <v>12</v>
      </c>
      <c r="C1441" t="s">
        <v>13</v>
      </c>
      <c r="D1441" t="s">
        <v>116</v>
      </c>
      <c r="E1441" s="8">
        <v>40092</v>
      </c>
      <c r="F1441" s="9">
        <v>1.4999999999999999E-2</v>
      </c>
      <c r="G1441" s="10">
        <v>-1.1000000000000001</v>
      </c>
      <c r="H1441" t="s">
        <v>17</v>
      </c>
      <c r="I1441" s="11">
        <v>-1500</v>
      </c>
    </row>
    <row r="1442" spans="1:9" x14ac:dyDescent="0.25">
      <c r="A1442">
        <v>1998</v>
      </c>
      <c r="B1442" t="s">
        <v>12</v>
      </c>
      <c r="C1442" t="s">
        <v>13</v>
      </c>
      <c r="D1442" t="s">
        <v>1209</v>
      </c>
      <c r="E1442" s="8">
        <v>40089</v>
      </c>
      <c r="F1442" s="9">
        <v>4.4999999999999998E-2</v>
      </c>
      <c r="G1442" s="10">
        <v>-1.1000000000000001</v>
      </c>
      <c r="H1442" t="s">
        <v>15</v>
      </c>
      <c r="I1442" s="11">
        <v>4090.9090909090905</v>
      </c>
    </row>
    <row r="1443" spans="1:9" x14ac:dyDescent="0.25">
      <c r="A1443">
        <v>1999</v>
      </c>
      <c r="B1443" t="s">
        <v>12</v>
      </c>
      <c r="C1443" t="s">
        <v>13</v>
      </c>
      <c r="D1443" t="s">
        <v>951</v>
      </c>
      <c r="E1443" s="8">
        <v>40089</v>
      </c>
      <c r="F1443" s="9">
        <v>2.5000000000000001E-2</v>
      </c>
      <c r="G1443" s="10">
        <v>-1.1000000000000001</v>
      </c>
      <c r="H1443" t="s">
        <v>15</v>
      </c>
      <c r="I1443" s="11">
        <v>2272.7272727272725</v>
      </c>
    </row>
    <row r="1444" spans="1:9" x14ac:dyDescent="0.25">
      <c r="A1444">
        <v>2000</v>
      </c>
      <c r="B1444" t="s">
        <v>12</v>
      </c>
      <c r="C1444" t="s">
        <v>13</v>
      </c>
      <c r="D1444" t="s">
        <v>1210</v>
      </c>
      <c r="E1444" s="8">
        <v>40089</v>
      </c>
      <c r="F1444" s="9">
        <v>1.4999999999999999E-2</v>
      </c>
      <c r="G1444" s="10">
        <v>-1.1000000000000001</v>
      </c>
      <c r="H1444" t="s">
        <v>15</v>
      </c>
      <c r="I1444" s="11">
        <v>1363.6363636363635</v>
      </c>
    </row>
    <row r="1445" spans="1:9" x14ac:dyDescent="0.25">
      <c r="A1445">
        <v>2001</v>
      </c>
      <c r="B1445" t="s">
        <v>12</v>
      </c>
      <c r="C1445" t="s">
        <v>13</v>
      </c>
      <c r="D1445" t="s">
        <v>1211</v>
      </c>
      <c r="E1445" s="8">
        <v>40089</v>
      </c>
      <c r="F1445" s="9">
        <v>0.03</v>
      </c>
      <c r="G1445" s="10">
        <v>-1.1000000000000001</v>
      </c>
      <c r="H1445" t="s">
        <v>17</v>
      </c>
      <c r="I1445" s="11">
        <v>-3000</v>
      </c>
    </row>
    <row r="1446" spans="1:9" x14ac:dyDescent="0.25">
      <c r="A1446">
        <v>2002</v>
      </c>
      <c r="B1446" t="s">
        <v>12</v>
      </c>
      <c r="C1446" t="s">
        <v>13</v>
      </c>
      <c r="D1446" t="s">
        <v>1212</v>
      </c>
      <c r="E1446" s="8">
        <v>40089</v>
      </c>
      <c r="F1446" s="9">
        <v>0.04</v>
      </c>
      <c r="G1446" s="10">
        <v>-1.1000000000000001</v>
      </c>
      <c r="H1446" t="s">
        <v>17</v>
      </c>
      <c r="I1446" s="11">
        <v>-4000</v>
      </c>
    </row>
    <row r="1447" spans="1:9" x14ac:dyDescent="0.25">
      <c r="A1447">
        <v>1997</v>
      </c>
      <c r="B1447" t="s">
        <v>12</v>
      </c>
      <c r="C1447" t="s">
        <v>13</v>
      </c>
      <c r="D1447" t="s">
        <v>1213</v>
      </c>
      <c r="E1447" s="8">
        <v>40088</v>
      </c>
      <c r="F1447" s="9">
        <v>0.03</v>
      </c>
      <c r="G1447" s="10">
        <v>-1.1000000000000001</v>
      </c>
      <c r="H1447" t="s">
        <v>17</v>
      </c>
      <c r="I1447" s="11">
        <v>-3000</v>
      </c>
    </row>
    <row r="1448" spans="1:9" x14ac:dyDescent="0.25">
      <c r="A1448">
        <v>1965</v>
      </c>
      <c r="B1448" t="s">
        <v>12</v>
      </c>
      <c r="C1448" t="s">
        <v>13</v>
      </c>
      <c r="D1448" t="s">
        <v>1214</v>
      </c>
      <c r="E1448" s="8">
        <v>40086</v>
      </c>
      <c r="F1448" s="9">
        <v>0.03</v>
      </c>
      <c r="G1448" s="10">
        <v>-1.1000000000000001</v>
      </c>
      <c r="H1448" t="s">
        <v>17</v>
      </c>
      <c r="I1448" s="11">
        <v>-3000</v>
      </c>
    </row>
    <row r="1449" spans="1:9" x14ac:dyDescent="0.25">
      <c r="A1449">
        <v>1902</v>
      </c>
      <c r="B1449" t="s">
        <v>12</v>
      </c>
      <c r="C1449" t="s">
        <v>13</v>
      </c>
      <c r="D1449" t="s">
        <v>1215</v>
      </c>
      <c r="E1449" s="8">
        <v>40082</v>
      </c>
      <c r="F1449" s="9">
        <v>3.5000000000000003E-2</v>
      </c>
      <c r="G1449" s="10">
        <v>-1.1000000000000001</v>
      </c>
      <c r="H1449" t="s">
        <v>15</v>
      </c>
      <c r="I1449" s="11">
        <v>3181.818181818182</v>
      </c>
    </row>
    <row r="1450" spans="1:9" x14ac:dyDescent="0.25">
      <c r="A1450">
        <v>1908</v>
      </c>
      <c r="B1450" t="s">
        <v>12</v>
      </c>
      <c r="C1450" t="s">
        <v>13</v>
      </c>
      <c r="D1450" t="s">
        <v>1216</v>
      </c>
      <c r="E1450" s="8">
        <v>40082</v>
      </c>
      <c r="F1450" s="9">
        <v>4.4999999999999998E-2</v>
      </c>
      <c r="G1450" s="10">
        <v>-1.1000000000000001</v>
      </c>
      <c r="H1450" t="s">
        <v>17</v>
      </c>
      <c r="I1450" s="11">
        <v>-4500</v>
      </c>
    </row>
    <row r="1451" spans="1:9" x14ac:dyDescent="0.25">
      <c r="A1451">
        <v>1909</v>
      </c>
      <c r="B1451" t="s">
        <v>12</v>
      </c>
      <c r="C1451" t="s">
        <v>13</v>
      </c>
      <c r="D1451" t="s">
        <v>1217</v>
      </c>
      <c r="E1451" s="8">
        <v>40082</v>
      </c>
      <c r="F1451" s="9">
        <v>0.04</v>
      </c>
      <c r="G1451" s="10">
        <v>-1.1000000000000001</v>
      </c>
      <c r="H1451" t="s">
        <v>17</v>
      </c>
      <c r="I1451" s="11">
        <v>-4000</v>
      </c>
    </row>
    <row r="1452" spans="1:9" x14ac:dyDescent="0.25">
      <c r="A1452">
        <v>1910</v>
      </c>
      <c r="B1452" t="s">
        <v>12</v>
      </c>
      <c r="C1452" t="s">
        <v>13</v>
      </c>
      <c r="D1452" t="s">
        <v>307</v>
      </c>
      <c r="E1452" s="8">
        <v>40082</v>
      </c>
      <c r="F1452" s="9">
        <v>2.5000000000000001E-2</v>
      </c>
      <c r="G1452" s="10">
        <v>-1.1000000000000001</v>
      </c>
      <c r="H1452" t="s">
        <v>15</v>
      </c>
      <c r="I1452" s="11">
        <v>2272.7272727272725</v>
      </c>
    </row>
    <row r="1453" spans="1:9" x14ac:dyDescent="0.25">
      <c r="A1453">
        <v>1911</v>
      </c>
      <c r="B1453" t="s">
        <v>12</v>
      </c>
      <c r="C1453" t="s">
        <v>13</v>
      </c>
      <c r="D1453" t="s">
        <v>1218</v>
      </c>
      <c r="E1453" s="8">
        <v>40082</v>
      </c>
      <c r="F1453" s="9">
        <v>0.02</v>
      </c>
      <c r="G1453" s="10">
        <v>-1.1000000000000001</v>
      </c>
      <c r="H1453" t="s">
        <v>15</v>
      </c>
      <c r="I1453" s="11">
        <v>1818.181818181818</v>
      </c>
    </row>
    <row r="1454" spans="1:9" x14ac:dyDescent="0.25">
      <c r="A1454">
        <v>1912</v>
      </c>
      <c r="B1454" t="s">
        <v>12</v>
      </c>
      <c r="C1454" t="s">
        <v>13</v>
      </c>
      <c r="D1454" t="s">
        <v>1219</v>
      </c>
      <c r="E1454" s="8">
        <v>40082</v>
      </c>
      <c r="F1454" s="9">
        <v>0.02</v>
      </c>
      <c r="G1454" s="10">
        <v>-1.1000000000000001</v>
      </c>
      <c r="H1454" t="s">
        <v>15</v>
      </c>
      <c r="I1454" s="11">
        <v>1818.181818181818</v>
      </c>
    </row>
    <row r="1455" spans="1:9" x14ac:dyDescent="0.25">
      <c r="A1455">
        <v>1913</v>
      </c>
      <c r="B1455" t="s">
        <v>12</v>
      </c>
      <c r="C1455" t="s">
        <v>13</v>
      </c>
      <c r="D1455" t="s">
        <v>1220</v>
      </c>
      <c r="E1455" s="8">
        <v>40082</v>
      </c>
      <c r="F1455" s="9">
        <v>1.1000000000000001E-2</v>
      </c>
      <c r="G1455" s="10">
        <v>-1.1000000000000001</v>
      </c>
      <c r="H1455" t="s">
        <v>17</v>
      </c>
      <c r="I1455" s="11">
        <v>-1100</v>
      </c>
    </row>
    <row r="1456" spans="1:9" x14ac:dyDescent="0.25">
      <c r="A1456">
        <v>1887</v>
      </c>
      <c r="B1456" t="s">
        <v>12</v>
      </c>
      <c r="C1456" t="s">
        <v>13</v>
      </c>
      <c r="D1456" t="s">
        <v>1221</v>
      </c>
      <c r="E1456" s="8">
        <v>40080</v>
      </c>
      <c r="F1456" s="9">
        <v>0.02</v>
      </c>
      <c r="G1456" s="10">
        <v>-1.1000000000000001</v>
      </c>
      <c r="H1456" t="s">
        <v>15</v>
      </c>
      <c r="I1456" s="11">
        <v>1818.181818181818</v>
      </c>
    </row>
    <row r="1457" spans="1:9" x14ac:dyDescent="0.25">
      <c r="A1457">
        <v>1827</v>
      </c>
      <c r="B1457" t="s">
        <v>12</v>
      </c>
      <c r="C1457" t="s">
        <v>13</v>
      </c>
      <c r="D1457" t="s">
        <v>1222</v>
      </c>
      <c r="E1457" s="8">
        <v>40075</v>
      </c>
      <c r="F1457" s="9">
        <v>3.3000000000000002E-2</v>
      </c>
      <c r="G1457" s="10">
        <v>-1.1000000000000001</v>
      </c>
      <c r="H1457" t="s">
        <v>15</v>
      </c>
      <c r="I1457" s="11">
        <v>2999.9999999999995</v>
      </c>
    </row>
    <row r="1458" spans="1:9" x14ac:dyDescent="0.25">
      <c r="A1458">
        <v>1832</v>
      </c>
      <c r="B1458" t="s">
        <v>12</v>
      </c>
      <c r="C1458" t="s">
        <v>13</v>
      </c>
      <c r="D1458" t="s">
        <v>1223</v>
      </c>
      <c r="E1458" s="8">
        <v>40075</v>
      </c>
      <c r="F1458" s="9">
        <v>4.4000000000000004E-2</v>
      </c>
      <c r="G1458" s="10">
        <v>-1.1000000000000001</v>
      </c>
      <c r="H1458" t="s">
        <v>15</v>
      </c>
      <c r="I1458" s="11">
        <v>3999.9999999999995</v>
      </c>
    </row>
    <row r="1459" spans="1:9" x14ac:dyDescent="0.25">
      <c r="A1459">
        <v>1833</v>
      </c>
      <c r="B1459" t="s">
        <v>12</v>
      </c>
      <c r="C1459" t="s">
        <v>13</v>
      </c>
      <c r="D1459" t="s">
        <v>1224</v>
      </c>
      <c r="E1459" s="8">
        <v>40075</v>
      </c>
      <c r="F1459" s="9">
        <v>2.2000000000000002E-2</v>
      </c>
      <c r="G1459" s="10">
        <v>-1.1000000000000001</v>
      </c>
      <c r="H1459" t="s">
        <v>17</v>
      </c>
      <c r="I1459" s="11">
        <v>-2200</v>
      </c>
    </row>
    <row r="1460" spans="1:9" x14ac:dyDescent="0.25">
      <c r="A1460">
        <v>1834</v>
      </c>
      <c r="B1460" t="s">
        <v>12</v>
      </c>
      <c r="C1460" t="s">
        <v>13</v>
      </c>
      <c r="D1460" t="s">
        <v>1225</v>
      </c>
      <c r="E1460" s="8">
        <v>40075</v>
      </c>
      <c r="F1460" s="9">
        <v>3.3000000000000002E-2</v>
      </c>
      <c r="G1460" s="10">
        <v>-1.1000000000000001</v>
      </c>
      <c r="H1460" t="s">
        <v>15</v>
      </c>
      <c r="I1460" s="11">
        <v>2999.9999999999995</v>
      </c>
    </row>
    <row r="1461" spans="1:9" x14ac:dyDescent="0.25">
      <c r="A1461">
        <v>1837</v>
      </c>
      <c r="B1461" t="s">
        <v>12</v>
      </c>
      <c r="C1461" t="s">
        <v>13</v>
      </c>
      <c r="D1461" t="s">
        <v>1226</v>
      </c>
      <c r="E1461" s="8">
        <v>40075</v>
      </c>
      <c r="F1461" s="9">
        <v>1.1000000000000001E-2</v>
      </c>
      <c r="G1461" s="10">
        <v>-1.1000000000000001</v>
      </c>
      <c r="H1461" t="s">
        <v>15</v>
      </c>
      <c r="I1461" s="11">
        <v>999.99999999999989</v>
      </c>
    </row>
    <row r="1462" spans="1:9" x14ac:dyDescent="0.25">
      <c r="A1462">
        <v>1822</v>
      </c>
      <c r="B1462" t="s">
        <v>12</v>
      </c>
      <c r="C1462" t="s">
        <v>13</v>
      </c>
      <c r="D1462" t="s">
        <v>1227</v>
      </c>
      <c r="E1462" s="8">
        <v>40073</v>
      </c>
      <c r="F1462" s="9">
        <v>2.5000000000000001E-2</v>
      </c>
      <c r="G1462" s="10">
        <v>-1.2</v>
      </c>
      <c r="H1462" t="s">
        <v>17</v>
      </c>
      <c r="I1462" s="11">
        <v>-2500</v>
      </c>
    </row>
    <row r="1463" spans="1:9" x14ac:dyDescent="0.25">
      <c r="A1463">
        <v>1770</v>
      </c>
      <c r="B1463" t="s">
        <v>12</v>
      </c>
      <c r="C1463" t="s">
        <v>13</v>
      </c>
      <c r="D1463" t="s">
        <v>1228</v>
      </c>
      <c r="E1463" s="8">
        <v>40068</v>
      </c>
      <c r="F1463" s="9">
        <v>2.2000000000000002E-2</v>
      </c>
      <c r="G1463" s="10">
        <v>-1.1000000000000001</v>
      </c>
      <c r="H1463" t="s">
        <v>15</v>
      </c>
      <c r="I1463" s="11">
        <v>1999.9999999999998</v>
      </c>
    </row>
    <row r="1464" spans="1:9" x14ac:dyDescent="0.25">
      <c r="A1464">
        <v>1777</v>
      </c>
      <c r="B1464" t="s">
        <v>12</v>
      </c>
      <c r="C1464" t="s">
        <v>13</v>
      </c>
      <c r="D1464" t="s">
        <v>1229</v>
      </c>
      <c r="E1464" s="8">
        <v>40068</v>
      </c>
      <c r="F1464" s="9">
        <v>3.3000000000000002E-2</v>
      </c>
      <c r="G1464" s="10">
        <v>-1.1000000000000001</v>
      </c>
      <c r="H1464" t="s">
        <v>17</v>
      </c>
      <c r="I1464" s="11">
        <v>-3300</v>
      </c>
    </row>
    <row r="1465" spans="1:9" x14ac:dyDescent="0.25">
      <c r="A1465">
        <v>1778</v>
      </c>
      <c r="B1465" t="s">
        <v>12</v>
      </c>
      <c r="C1465" t="s">
        <v>13</v>
      </c>
      <c r="D1465" t="s">
        <v>1230</v>
      </c>
      <c r="E1465" s="8">
        <v>40068</v>
      </c>
      <c r="F1465" s="9">
        <v>1.1000000000000001E-2</v>
      </c>
      <c r="G1465" s="10">
        <v>-1.1000000000000001</v>
      </c>
      <c r="H1465" t="s">
        <v>17</v>
      </c>
      <c r="I1465" s="11">
        <v>-1100</v>
      </c>
    </row>
    <row r="1466" spans="1:9" x14ac:dyDescent="0.25">
      <c r="A1466">
        <v>1779</v>
      </c>
      <c r="B1466" t="s">
        <v>12</v>
      </c>
      <c r="C1466" t="s">
        <v>13</v>
      </c>
      <c r="D1466" t="s">
        <v>1231</v>
      </c>
      <c r="E1466" s="8">
        <v>40068</v>
      </c>
      <c r="F1466" s="9">
        <v>3.3000000000000002E-2</v>
      </c>
      <c r="G1466" s="10">
        <v>-1.1000000000000001</v>
      </c>
      <c r="H1466" t="s">
        <v>17</v>
      </c>
      <c r="I1466" s="11">
        <v>-3300</v>
      </c>
    </row>
    <row r="1467" spans="1:9" x14ac:dyDescent="0.25">
      <c r="A1467">
        <v>1780</v>
      </c>
      <c r="B1467" t="s">
        <v>12</v>
      </c>
      <c r="C1467" t="s">
        <v>13</v>
      </c>
      <c r="D1467" t="s">
        <v>1232</v>
      </c>
      <c r="E1467" s="8">
        <v>40068</v>
      </c>
      <c r="F1467" s="9">
        <v>4.4000000000000004E-2</v>
      </c>
      <c r="G1467" s="10">
        <v>-1.1000000000000001</v>
      </c>
      <c r="H1467" t="s">
        <v>15</v>
      </c>
      <c r="I1467" s="11">
        <v>3999.9999999999995</v>
      </c>
    </row>
    <row r="1468" spans="1:9" x14ac:dyDescent="0.25">
      <c r="A1468">
        <v>1753</v>
      </c>
      <c r="B1468" t="s">
        <v>12</v>
      </c>
      <c r="C1468" t="s">
        <v>13</v>
      </c>
      <c r="D1468" t="s">
        <v>1233</v>
      </c>
      <c r="E1468" s="8">
        <v>40066</v>
      </c>
      <c r="F1468" s="9">
        <v>3.3000000000000002E-2</v>
      </c>
      <c r="G1468" s="10">
        <v>-1.1000000000000001</v>
      </c>
      <c r="H1468" t="s">
        <v>15</v>
      </c>
      <c r="I1468" s="11">
        <v>2999.9999999999995</v>
      </c>
    </row>
    <row r="1469" spans="1:9" x14ac:dyDescent="0.25">
      <c r="A1469">
        <v>1702</v>
      </c>
      <c r="B1469" t="s">
        <v>12</v>
      </c>
      <c r="C1469" t="s">
        <v>13</v>
      </c>
      <c r="D1469" t="s">
        <v>1234</v>
      </c>
      <c r="E1469" s="8">
        <v>40061</v>
      </c>
      <c r="F1469" s="9">
        <v>0.01</v>
      </c>
      <c r="G1469" s="10">
        <v>-1.1000000000000001</v>
      </c>
      <c r="H1469" t="s">
        <v>15</v>
      </c>
      <c r="I1469" s="11">
        <v>909.09090909090901</v>
      </c>
    </row>
    <row r="1470" spans="1:9" x14ac:dyDescent="0.25">
      <c r="A1470">
        <v>1703</v>
      </c>
      <c r="B1470" t="s">
        <v>12</v>
      </c>
      <c r="C1470" t="s">
        <v>13</v>
      </c>
      <c r="D1470" t="s">
        <v>177</v>
      </c>
      <c r="E1470" s="8">
        <v>40061</v>
      </c>
      <c r="F1470" s="9">
        <v>0.04</v>
      </c>
      <c r="G1470" s="10">
        <v>-1.1000000000000001</v>
      </c>
      <c r="H1470" t="s">
        <v>15</v>
      </c>
      <c r="I1470" s="11">
        <v>3636.363636363636</v>
      </c>
    </row>
    <row r="1471" spans="1:9" x14ac:dyDescent="0.25">
      <c r="A1471">
        <v>1704</v>
      </c>
      <c r="B1471" t="s">
        <v>12</v>
      </c>
      <c r="C1471" t="s">
        <v>13</v>
      </c>
      <c r="D1471" t="s">
        <v>1235</v>
      </c>
      <c r="E1471" s="8">
        <v>40061</v>
      </c>
      <c r="F1471" s="9">
        <v>2.5000000000000001E-2</v>
      </c>
      <c r="G1471" s="10">
        <v>-1.1000000000000001</v>
      </c>
      <c r="H1471" t="s">
        <v>17</v>
      </c>
      <c r="I1471" s="11">
        <v>-2500</v>
      </c>
    </row>
    <row r="1472" spans="1:9" x14ac:dyDescent="0.25">
      <c r="A1472">
        <v>1692</v>
      </c>
      <c r="B1472" t="s">
        <v>12</v>
      </c>
      <c r="C1472" t="s">
        <v>13</v>
      </c>
      <c r="D1472" t="s">
        <v>1236</v>
      </c>
      <c r="E1472" s="8">
        <v>40059</v>
      </c>
      <c r="F1472" s="9">
        <v>0.03</v>
      </c>
      <c r="G1472" s="10">
        <v>-1.1000000000000001</v>
      </c>
      <c r="H1472" t="s">
        <v>17</v>
      </c>
      <c r="I1472" s="11">
        <v>-3000</v>
      </c>
    </row>
    <row r="1473" spans="1:9" x14ac:dyDescent="0.25">
      <c r="A1473">
        <v>1696</v>
      </c>
      <c r="B1473" t="s">
        <v>12</v>
      </c>
      <c r="C1473" t="s">
        <v>13</v>
      </c>
      <c r="D1473" t="s">
        <v>831</v>
      </c>
      <c r="E1473" s="8">
        <v>40059</v>
      </c>
      <c r="F1473" s="9">
        <v>0.02</v>
      </c>
      <c r="G1473" s="10">
        <v>-1.1000000000000001</v>
      </c>
      <c r="H1473" t="s">
        <v>17</v>
      </c>
      <c r="I1473" s="11">
        <v>-2000</v>
      </c>
    </row>
  </sheetData>
  <mergeCells count="38">
    <mergeCell ref="A933:I933"/>
    <mergeCell ref="D742:H742"/>
    <mergeCell ref="A182:I182"/>
    <mergeCell ref="F2:I9"/>
    <mergeCell ref="D9:E9"/>
    <mergeCell ref="A742:B742"/>
    <mergeCell ref="A183:B183"/>
    <mergeCell ref="D183:H183"/>
    <mergeCell ref="A372:I372"/>
    <mergeCell ref="A373:B373"/>
    <mergeCell ref="D373:H373"/>
    <mergeCell ref="A550:I550"/>
    <mergeCell ref="D1:F1"/>
    <mergeCell ref="D5:E5"/>
    <mergeCell ref="A11:I11"/>
    <mergeCell ref="A12:B12"/>
    <mergeCell ref="D12:H12"/>
    <mergeCell ref="A10:B10"/>
    <mergeCell ref="D10:E10"/>
    <mergeCell ref="D6:E6"/>
    <mergeCell ref="D7:E7"/>
    <mergeCell ref="D8:E8"/>
    <mergeCell ref="A1323:B1323"/>
    <mergeCell ref="D1323:H1323"/>
    <mergeCell ref="A1:C1"/>
    <mergeCell ref="G1:I1"/>
    <mergeCell ref="D2:E2"/>
    <mergeCell ref="D3:E3"/>
    <mergeCell ref="D4:E4"/>
    <mergeCell ref="A934:B934"/>
    <mergeCell ref="D934:H934"/>
    <mergeCell ref="A1137:I1137"/>
    <mergeCell ref="A1138:B1138"/>
    <mergeCell ref="D1138:H1138"/>
    <mergeCell ref="A1322:I1322"/>
    <mergeCell ref="A551:B551"/>
    <mergeCell ref="D551:H551"/>
    <mergeCell ref="A741:I74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L52" sqref="L52"/>
    </sheetView>
  </sheetViews>
  <sheetFormatPr defaultRowHeight="15" x14ac:dyDescent="0.25"/>
  <sheetData>
    <row r="1" spans="1:9" x14ac:dyDescent="0.25">
      <c r="A1" t="s">
        <v>1332</v>
      </c>
      <c r="B1">
        <f>(0.448+0.461)/2</f>
        <v>0.45450000000000002</v>
      </c>
      <c r="C1">
        <f>(70.2+71.2)/2</f>
        <v>70.7</v>
      </c>
      <c r="D1">
        <f>(0.363+0.309)/2</f>
        <v>0.33599999999999997</v>
      </c>
      <c r="E1">
        <f>(72+71.2)/2</f>
        <v>71.599999999999994</v>
      </c>
      <c r="F1">
        <f>AVERAGE(B1,D1)</f>
        <v>0.39524999999999999</v>
      </c>
      <c r="G1">
        <f>AVERAGE(C1,E1)</f>
        <v>71.150000000000006</v>
      </c>
      <c r="H1">
        <f>F1*G1</f>
        <v>28.122037500000001</v>
      </c>
      <c r="I1">
        <f>H1-1.5</f>
        <v>26.622037500000001</v>
      </c>
    </row>
    <row r="2" spans="1:9" x14ac:dyDescent="0.25">
      <c r="A2" t="s">
        <v>1333</v>
      </c>
      <c r="B2">
        <f>(0.273+0.212)/2</f>
        <v>0.24249999999999999</v>
      </c>
      <c r="C2">
        <f>(76.9+80)/2</f>
        <v>78.45</v>
      </c>
      <c r="D2">
        <f>(0.342+0.308)/2</f>
        <v>0.32500000000000001</v>
      </c>
      <c r="E2">
        <f>(76.1+76.6)/2</f>
        <v>76.349999999999994</v>
      </c>
      <c r="F2">
        <f>AVERAGE(B2,D2)</f>
        <v>0.28375</v>
      </c>
      <c r="G2">
        <f t="shared" ref="G2:G8" si="0">AVERAGE(C2,E2)</f>
        <v>77.400000000000006</v>
      </c>
      <c r="H2">
        <f>F2*G2</f>
        <v>21.962250000000001</v>
      </c>
      <c r="I2">
        <f>H2+1.5</f>
        <v>23.462250000000001</v>
      </c>
    </row>
    <row r="3" spans="1:9" x14ac:dyDescent="0.25">
      <c r="G3" t="e">
        <f t="shared" si="0"/>
        <v>#DIV/0!</v>
      </c>
      <c r="I3">
        <f>SUM(I1:I2)</f>
        <v>50.084287500000002</v>
      </c>
    </row>
    <row r="4" spans="1:9" x14ac:dyDescent="0.25">
      <c r="A4" t="s">
        <v>1334</v>
      </c>
      <c r="B4">
        <f>(0.265+0.369)/2</f>
        <v>0.317</v>
      </c>
      <c r="C4">
        <f>(79.9+87.7)/2</f>
        <v>83.800000000000011</v>
      </c>
      <c r="D4">
        <f>(0.413+0.399)/2</f>
        <v>0.40600000000000003</v>
      </c>
      <c r="E4">
        <f>(69.9+69)/2</f>
        <v>69.45</v>
      </c>
      <c r="F4">
        <f>AVERAGE(B4,D4)</f>
        <v>0.36150000000000004</v>
      </c>
      <c r="G4">
        <f t="shared" si="0"/>
        <v>76.625</v>
      </c>
      <c r="H4">
        <f t="shared" ref="H4:H5" si="1">F4*G4</f>
        <v>27.699937500000004</v>
      </c>
      <c r="I4">
        <f>H4-1.5</f>
        <v>26.199937500000004</v>
      </c>
    </row>
    <row r="5" spans="1:9" x14ac:dyDescent="0.25">
      <c r="A5" t="s">
        <v>1335</v>
      </c>
      <c r="B5">
        <f>(0.316+0.229)/2</f>
        <v>0.27250000000000002</v>
      </c>
      <c r="C5">
        <f>(74+72)/2</f>
        <v>73</v>
      </c>
      <c r="D5">
        <f>(0.379+0.338)/2</f>
        <v>0.35850000000000004</v>
      </c>
      <c r="E5">
        <f>(73.9+80)/2</f>
        <v>76.95</v>
      </c>
      <c r="F5">
        <f>AVERAGE(B5,D5)</f>
        <v>0.3155</v>
      </c>
      <c r="G5">
        <f t="shared" si="0"/>
        <v>74.974999999999994</v>
      </c>
      <c r="H5">
        <f t="shared" si="1"/>
        <v>23.654612499999999</v>
      </c>
      <c r="I5">
        <f>H5+1.5</f>
        <v>25.154612499999999</v>
      </c>
    </row>
    <row r="6" spans="1:9" x14ac:dyDescent="0.25">
      <c r="G6" t="e">
        <f t="shared" si="0"/>
        <v>#DIV/0!</v>
      </c>
      <c r="I6">
        <f>SUM(I4:I5)</f>
        <v>51.354550000000003</v>
      </c>
    </row>
    <row r="7" spans="1:9" x14ac:dyDescent="0.25">
      <c r="A7" t="s">
        <v>1336</v>
      </c>
      <c r="B7">
        <f>(0.383+0.399)/2</f>
        <v>0.39100000000000001</v>
      </c>
      <c r="C7">
        <f>(78+80.2)/2</f>
        <v>79.099999999999994</v>
      </c>
      <c r="D7">
        <f>(0.486+0.459)/2</f>
        <v>0.47250000000000003</v>
      </c>
      <c r="E7">
        <f>(81.2+83.2)/2</f>
        <v>82.2</v>
      </c>
      <c r="F7">
        <f>AVERAGE(B7,D7)</f>
        <v>0.43175000000000002</v>
      </c>
      <c r="G7">
        <f t="shared" si="0"/>
        <v>80.650000000000006</v>
      </c>
      <c r="H7">
        <f t="shared" ref="H7:H8" si="2">F7*G7</f>
        <v>34.820637500000004</v>
      </c>
      <c r="I7">
        <f>H7-1.5</f>
        <v>33.320637500000004</v>
      </c>
    </row>
    <row r="8" spans="1:9" x14ac:dyDescent="0.25">
      <c r="A8" t="s">
        <v>1337</v>
      </c>
      <c r="B8">
        <f>(0.456+0.565)/2</f>
        <v>0.51049999999999995</v>
      </c>
      <c r="C8">
        <f>(76+77)/2</f>
        <v>76.5</v>
      </c>
      <c r="D8">
        <f>(0.378+0.362)/2</f>
        <v>0.37</v>
      </c>
      <c r="E8">
        <f>(67.5+71.8)/2</f>
        <v>69.650000000000006</v>
      </c>
      <c r="F8">
        <f>AVERAGE(B8,D8)</f>
        <v>0.44024999999999997</v>
      </c>
      <c r="G8">
        <f t="shared" si="0"/>
        <v>73.075000000000003</v>
      </c>
      <c r="H8">
        <f t="shared" si="2"/>
        <v>32.171268749999996</v>
      </c>
      <c r="I8">
        <f>H8+1.5</f>
        <v>33.671268749999996</v>
      </c>
    </row>
    <row r="9" spans="1:9" x14ac:dyDescent="0.25">
      <c r="I9">
        <f>SUM(I7:I8)</f>
        <v>66.99190625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wills</dc:creator>
  <cp:lastModifiedBy>fred wills</cp:lastModifiedBy>
  <dcterms:created xsi:type="dcterms:W3CDTF">2016-07-24T23:18:57Z</dcterms:created>
  <dcterms:modified xsi:type="dcterms:W3CDTF">2017-01-10T23:44:06Z</dcterms:modified>
</cp:coreProperties>
</file>